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09"/>
  <workbookPr/>
  <mc:AlternateContent xmlns:mc="http://schemas.openxmlformats.org/markup-compatibility/2006">
    <mc:Choice Requires="x15">
      <x15ac:absPath xmlns:x15ac="http://schemas.microsoft.com/office/spreadsheetml/2010/11/ac" url="/Users/My documents/CRISPR off-target prediction/Supplementary figures and tables/"/>
    </mc:Choice>
  </mc:AlternateContent>
  <xr:revisionPtr revIDLastSave="0" documentId="13_ncr:1_{73C8E27F-872D-9740-BB23-D00595DE2CD7}" xr6:coauthVersionLast="47" xr6:coauthVersionMax="47" xr10:uidLastSave="{00000000-0000-0000-0000-000000000000}"/>
  <bookViews>
    <workbookView xWindow="0" yWindow="500" windowWidth="25600" windowHeight="14540" tabRatio="720" firstSheet="4" activeTab="10" xr2:uid="{00000000-000D-0000-FFFF-FFFF00000000}"/>
  </bookViews>
  <sheets>
    <sheet name="Guideline" sheetId="26" r:id="rId1"/>
    <sheet name="Data 4.1 Overview of OTs" sheetId="22" r:id="rId2"/>
    <sheet name="Data 4.2 SURRO-seq data" sheetId="12" r:id="rId3"/>
    <sheet name="Data 4.3 HEK293T" sheetId="17" r:id="rId4"/>
    <sheet name="Data 4.4 Fibroblast" sheetId="18" r:id="rId5"/>
    <sheet name="Data 4.5 PC9" sheetId="19" r:id="rId6"/>
    <sheet name="Data 4.6 SKOV-3" sheetId="20" r:id="rId7"/>
    <sheet name="Data 4.7 U2OS" sheetId="21" r:id="rId8"/>
    <sheet name="Data 4.8 Table ON Efficiency" sheetId="23" r:id="rId9"/>
    <sheet name="Data 4.9 Table OT efficiency" sheetId="24" r:id="rId10"/>
    <sheet name="Data 4.10 Comparisons" sheetId="25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3" i="21" l="1"/>
  <c r="W32" i="21" l="1"/>
  <c r="V32" i="21"/>
  <c r="Y32" i="21" s="1"/>
  <c r="S32" i="21"/>
  <c r="U32" i="21" s="1"/>
  <c r="R32" i="21"/>
  <c r="Q32" i="21"/>
  <c r="T32" i="21" s="1"/>
  <c r="Y31" i="21"/>
  <c r="X31" i="21"/>
  <c r="Z31" i="21" s="1"/>
  <c r="W31" i="21"/>
  <c r="V31" i="21"/>
  <c r="R31" i="21"/>
  <c r="Q31" i="21"/>
  <c r="T31" i="21" s="1"/>
  <c r="W30" i="21"/>
  <c r="V30" i="21"/>
  <c r="Y30" i="21" s="1"/>
  <c r="S30" i="21"/>
  <c r="U30" i="21" s="1"/>
  <c r="R30" i="21"/>
  <c r="Q30" i="21"/>
  <c r="T30" i="21" s="1"/>
  <c r="Y29" i="21"/>
  <c r="X29" i="21"/>
  <c r="Z29" i="21" s="1"/>
  <c r="W29" i="21"/>
  <c r="V29" i="21"/>
  <c r="R29" i="21"/>
  <c r="Q29" i="21"/>
  <c r="T29" i="21" s="1"/>
  <c r="W28" i="21"/>
  <c r="V28" i="21"/>
  <c r="Y28" i="21" s="1"/>
  <c r="S28" i="21"/>
  <c r="U28" i="21" s="1"/>
  <c r="R28" i="21"/>
  <c r="Q28" i="21"/>
  <c r="T28" i="21" s="1"/>
  <c r="Y27" i="21"/>
  <c r="W27" i="21"/>
  <c r="V27" i="21"/>
  <c r="X27" i="21" s="1"/>
  <c r="Z27" i="21" s="1"/>
  <c r="R27" i="21"/>
  <c r="Q27" i="21"/>
  <c r="T27" i="21" s="1"/>
  <c r="W26" i="21"/>
  <c r="X26" i="21" s="1"/>
  <c r="Z26" i="21" s="1"/>
  <c r="V26" i="21"/>
  <c r="Y26" i="21" s="1"/>
  <c r="S26" i="21"/>
  <c r="U26" i="21" s="1"/>
  <c r="R26" i="21"/>
  <c r="T26" i="21" s="1"/>
  <c r="Q26" i="21"/>
  <c r="Y25" i="21"/>
  <c r="X25" i="21"/>
  <c r="Z25" i="21" s="1"/>
  <c r="W25" i="21"/>
  <c r="V25" i="21"/>
  <c r="R25" i="21"/>
  <c r="Q25" i="21"/>
  <c r="T25" i="21" s="1"/>
  <c r="W24" i="21"/>
  <c r="V24" i="21"/>
  <c r="Y24" i="21" s="1"/>
  <c r="S24" i="21"/>
  <c r="U24" i="21" s="1"/>
  <c r="R24" i="21"/>
  <c r="T24" i="21" s="1"/>
  <c r="Q24" i="21"/>
  <c r="Y23" i="21"/>
  <c r="X23" i="21"/>
  <c r="Z23" i="21" s="1"/>
  <c r="W23" i="21"/>
  <c r="V23" i="21"/>
  <c r="R23" i="21"/>
  <c r="Q23" i="21"/>
  <c r="T23" i="21" s="1"/>
  <c r="W22" i="21"/>
  <c r="V22" i="21"/>
  <c r="Y22" i="21" s="1"/>
  <c r="S22" i="21"/>
  <c r="U22" i="21" s="1"/>
  <c r="R22" i="21"/>
  <c r="T22" i="21" s="1"/>
  <c r="Q22" i="21"/>
  <c r="Y21" i="21"/>
  <c r="X21" i="21"/>
  <c r="Z21" i="21" s="1"/>
  <c r="W21" i="21"/>
  <c r="V21" i="21"/>
  <c r="R21" i="21"/>
  <c r="Q21" i="21"/>
  <c r="T21" i="21" s="1"/>
  <c r="W20" i="21"/>
  <c r="V20" i="21"/>
  <c r="Y20" i="21" s="1"/>
  <c r="S20" i="21"/>
  <c r="U20" i="21" s="1"/>
  <c r="R20" i="21"/>
  <c r="T20" i="21" s="1"/>
  <c r="Q20" i="21"/>
  <c r="Y19" i="21"/>
  <c r="X19" i="21"/>
  <c r="Z19" i="21" s="1"/>
  <c r="W19" i="21"/>
  <c r="V19" i="21"/>
  <c r="R19" i="21"/>
  <c r="Q19" i="21"/>
  <c r="T19" i="21" s="1"/>
  <c r="W18" i="21"/>
  <c r="V18" i="21"/>
  <c r="Y18" i="21" s="1"/>
  <c r="S18" i="21"/>
  <c r="U18" i="21" s="1"/>
  <c r="R18" i="21"/>
  <c r="T18" i="21" s="1"/>
  <c r="Q18" i="21"/>
  <c r="Y17" i="21"/>
  <c r="X17" i="21"/>
  <c r="Z17" i="21" s="1"/>
  <c r="W17" i="21"/>
  <c r="V17" i="21"/>
  <c r="R17" i="21"/>
  <c r="Q17" i="21"/>
  <c r="T17" i="21" s="1"/>
  <c r="W16" i="21"/>
  <c r="V16" i="21"/>
  <c r="Y16" i="21" s="1"/>
  <c r="S16" i="21"/>
  <c r="U16" i="21" s="1"/>
  <c r="R16" i="21"/>
  <c r="T16" i="21" s="1"/>
  <c r="Q16" i="21"/>
  <c r="Y15" i="21"/>
  <c r="X15" i="21"/>
  <c r="Z15" i="21" s="1"/>
  <c r="W15" i="21"/>
  <c r="V15" i="21"/>
  <c r="R15" i="21"/>
  <c r="Q15" i="21"/>
  <c r="T15" i="21" s="1"/>
  <c r="W14" i="21"/>
  <c r="V14" i="21"/>
  <c r="Y14" i="21" s="1"/>
  <c r="S14" i="21"/>
  <c r="U14" i="21" s="1"/>
  <c r="R14" i="21"/>
  <c r="T14" i="21" s="1"/>
  <c r="Q14" i="21"/>
  <c r="Y13" i="21"/>
  <c r="X13" i="21"/>
  <c r="Z13" i="21" s="1"/>
  <c r="W13" i="21"/>
  <c r="V13" i="21"/>
  <c r="R13" i="21"/>
  <c r="Q13" i="21"/>
  <c r="T13" i="21" s="1"/>
  <c r="W12" i="21"/>
  <c r="V12" i="21"/>
  <c r="Y12" i="21" s="1"/>
  <c r="S12" i="21"/>
  <c r="U12" i="21" s="1"/>
  <c r="R12" i="21"/>
  <c r="T12" i="21" s="1"/>
  <c r="Q12" i="21"/>
  <c r="Y11" i="21"/>
  <c r="X11" i="21"/>
  <c r="Z11" i="21" s="1"/>
  <c r="W11" i="21"/>
  <c r="V11" i="21"/>
  <c r="R11" i="21"/>
  <c r="Q11" i="21"/>
  <c r="T11" i="21" s="1"/>
  <c r="W10" i="21"/>
  <c r="V10" i="21"/>
  <c r="Y10" i="21" s="1"/>
  <c r="S10" i="21"/>
  <c r="U10" i="21" s="1"/>
  <c r="R10" i="21"/>
  <c r="T10" i="21" s="1"/>
  <c r="Q10" i="21"/>
  <c r="Y9" i="21"/>
  <c r="X9" i="21"/>
  <c r="Z9" i="21" s="1"/>
  <c r="W9" i="21"/>
  <c r="V9" i="21"/>
  <c r="R9" i="21"/>
  <c r="Q9" i="21"/>
  <c r="T9" i="21" s="1"/>
  <c r="W8" i="21"/>
  <c r="V8" i="21"/>
  <c r="Y8" i="21" s="1"/>
  <c r="S8" i="21"/>
  <c r="U8" i="21" s="1"/>
  <c r="R8" i="21"/>
  <c r="T8" i="21" s="1"/>
  <c r="Q8" i="21"/>
  <c r="Y7" i="21"/>
  <c r="X7" i="21"/>
  <c r="Z7" i="21" s="1"/>
  <c r="W7" i="21"/>
  <c r="V7" i="21"/>
  <c r="R7" i="21"/>
  <c r="Q7" i="21"/>
  <c r="T7" i="21" s="1"/>
  <c r="W6" i="21"/>
  <c r="V6" i="21"/>
  <c r="Y6" i="21" s="1"/>
  <c r="S6" i="21"/>
  <c r="U6" i="21" s="1"/>
  <c r="R6" i="21"/>
  <c r="T6" i="21" s="1"/>
  <c r="Q6" i="21"/>
  <c r="Y5" i="21"/>
  <c r="X5" i="21"/>
  <c r="Z5" i="21" s="1"/>
  <c r="W5" i="21"/>
  <c r="V5" i="21"/>
  <c r="R5" i="21"/>
  <c r="Q5" i="21"/>
  <c r="T5" i="21" s="1"/>
  <c r="W4" i="21"/>
  <c r="V4" i="21"/>
  <c r="Y4" i="21" s="1"/>
  <c r="S4" i="21"/>
  <c r="U4" i="21" s="1"/>
  <c r="R4" i="21"/>
  <c r="T4" i="21" s="1"/>
  <c r="Q4" i="21"/>
  <c r="Y3" i="21"/>
  <c r="X3" i="21"/>
  <c r="Z3" i="21" s="1"/>
  <c r="W3" i="21"/>
  <c r="V3" i="21"/>
  <c r="R3" i="21"/>
  <c r="Q3" i="21"/>
  <c r="T3" i="21" s="1"/>
  <c r="W32" i="20"/>
  <c r="V32" i="20"/>
  <c r="Y32" i="20" s="1"/>
  <c r="R32" i="20"/>
  <c r="S32" i="20" s="1"/>
  <c r="U32" i="20" s="1"/>
  <c r="Q32" i="20"/>
  <c r="T32" i="20" s="1"/>
  <c r="Y31" i="20"/>
  <c r="X31" i="20"/>
  <c r="Z31" i="20" s="1"/>
  <c r="W31" i="20"/>
  <c r="V31" i="20"/>
  <c r="R31" i="20"/>
  <c r="Q31" i="20"/>
  <c r="T31" i="20" s="1"/>
  <c r="W30" i="20"/>
  <c r="V30" i="20"/>
  <c r="Y30" i="20" s="1"/>
  <c r="R30" i="20"/>
  <c r="T30" i="20" s="1"/>
  <c r="Q30" i="20"/>
  <c r="Y29" i="20"/>
  <c r="X29" i="20"/>
  <c r="Z29" i="20" s="1"/>
  <c r="W29" i="20"/>
  <c r="V29" i="20"/>
  <c r="R29" i="20"/>
  <c r="Q29" i="20"/>
  <c r="T29" i="20" s="1"/>
  <c r="W28" i="20"/>
  <c r="V28" i="20"/>
  <c r="Y28" i="20" s="1"/>
  <c r="R28" i="20"/>
  <c r="T28" i="20" s="1"/>
  <c r="Q28" i="20"/>
  <c r="Y27" i="20"/>
  <c r="X27" i="20"/>
  <c r="Z27" i="20" s="1"/>
  <c r="W27" i="20"/>
  <c r="V27" i="20"/>
  <c r="R27" i="20"/>
  <c r="Q27" i="20"/>
  <c r="T27" i="20" s="1"/>
  <c r="W26" i="20"/>
  <c r="V26" i="20"/>
  <c r="Y26" i="20" s="1"/>
  <c r="R26" i="20"/>
  <c r="T26" i="20" s="1"/>
  <c r="Q26" i="20"/>
  <c r="Y25" i="20"/>
  <c r="X25" i="20"/>
  <c r="Z25" i="20" s="1"/>
  <c r="W25" i="20"/>
  <c r="V25" i="20"/>
  <c r="R25" i="20"/>
  <c r="Q25" i="20"/>
  <c r="T25" i="20" s="1"/>
  <c r="W24" i="20"/>
  <c r="V24" i="20"/>
  <c r="Y24" i="20" s="1"/>
  <c r="S24" i="20"/>
  <c r="U24" i="20" s="1"/>
  <c r="R24" i="20"/>
  <c r="T24" i="20" s="1"/>
  <c r="Q24" i="20"/>
  <c r="Y23" i="20"/>
  <c r="X23" i="20"/>
  <c r="Z23" i="20" s="1"/>
  <c r="W23" i="20"/>
  <c r="V23" i="20"/>
  <c r="R23" i="20"/>
  <c r="Q23" i="20"/>
  <c r="T23" i="20" s="1"/>
  <c r="W22" i="20"/>
  <c r="V22" i="20"/>
  <c r="Y22" i="20" s="1"/>
  <c r="S22" i="20"/>
  <c r="U22" i="20" s="1"/>
  <c r="R22" i="20"/>
  <c r="T22" i="20" s="1"/>
  <c r="Q22" i="20"/>
  <c r="Y21" i="20"/>
  <c r="X21" i="20"/>
  <c r="Z21" i="20" s="1"/>
  <c r="W21" i="20"/>
  <c r="V21" i="20"/>
  <c r="R21" i="20"/>
  <c r="Q21" i="20"/>
  <c r="T21" i="20" s="1"/>
  <c r="W20" i="20"/>
  <c r="V20" i="20"/>
  <c r="Y20" i="20" s="1"/>
  <c r="S20" i="20"/>
  <c r="U20" i="20" s="1"/>
  <c r="R20" i="20"/>
  <c r="T20" i="20" s="1"/>
  <c r="Q20" i="20"/>
  <c r="Y19" i="20"/>
  <c r="X19" i="20"/>
  <c r="Z19" i="20" s="1"/>
  <c r="W19" i="20"/>
  <c r="V19" i="20"/>
  <c r="R19" i="20"/>
  <c r="Q19" i="20"/>
  <c r="T19" i="20" s="1"/>
  <c r="W18" i="20"/>
  <c r="V18" i="20"/>
  <c r="Y18" i="20" s="1"/>
  <c r="S18" i="20"/>
  <c r="U18" i="20" s="1"/>
  <c r="R18" i="20"/>
  <c r="T18" i="20" s="1"/>
  <c r="Q18" i="20"/>
  <c r="Y17" i="20"/>
  <c r="X17" i="20"/>
  <c r="Z17" i="20" s="1"/>
  <c r="W17" i="20"/>
  <c r="V17" i="20"/>
  <c r="R17" i="20"/>
  <c r="Q17" i="20"/>
  <c r="T17" i="20" s="1"/>
  <c r="W16" i="20"/>
  <c r="V16" i="20"/>
  <c r="Y16" i="20" s="1"/>
  <c r="S16" i="20"/>
  <c r="U16" i="20" s="1"/>
  <c r="R16" i="20"/>
  <c r="T16" i="20" s="1"/>
  <c r="Q16" i="20"/>
  <c r="Y15" i="20"/>
  <c r="X15" i="20"/>
  <c r="Z15" i="20" s="1"/>
  <c r="W15" i="20"/>
  <c r="V15" i="20"/>
  <c r="R15" i="20"/>
  <c r="Q15" i="20"/>
  <c r="T15" i="20" s="1"/>
  <c r="W14" i="20"/>
  <c r="V14" i="20"/>
  <c r="Y14" i="20" s="1"/>
  <c r="S14" i="20"/>
  <c r="U14" i="20" s="1"/>
  <c r="R14" i="20"/>
  <c r="T14" i="20" s="1"/>
  <c r="Q14" i="20"/>
  <c r="Y13" i="20"/>
  <c r="X13" i="20"/>
  <c r="Z13" i="20" s="1"/>
  <c r="W13" i="20"/>
  <c r="V13" i="20"/>
  <c r="R13" i="20"/>
  <c r="Q13" i="20"/>
  <c r="T13" i="20" s="1"/>
  <c r="W12" i="20"/>
  <c r="V12" i="20"/>
  <c r="Y12" i="20" s="1"/>
  <c r="S12" i="20"/>
  <c r="U12" i="20" s="1"/>
  <c r="R12" i="20"/>
  <c r="T12" i="20" s="1"/>
  <c r="Q12" i="20"/>
  <c r="Y11" i="20"/>
  <c r="X11" i="20"/>
  <c r="Z11" i="20" s="1"/>
  <c r="W11" i="20"/>
  <c r="V11" i="20"/>
  <c r="R11" i="20"/>
  <c r="Q11" i="20"/>
  <c r="T11" i="20" s="1"/>
  <c r="W10" i="20"/>
  <c r="V10" i="20"/>
  <c r="Y10" i="20" s="1"/>
  <c r="S10" i="20"/>
  <c r="U10" i="20" s="1"/>
  <c r="R10" i="20"/>
  <c r="T10" i="20" s="1"/>
  <c r="Q10" i="20"/>
  <c r="Y9" i="20"/>
  <c r="X9" i="20"/>
  <c r="Z9" i="20" s="1"/>
  <c r="W9" i="20"/>
  <c r="V9" i="20"/>
  <c r="R9" i="20"/>
  <c r="Q9" i="20"/>
  <c r="T9" i="20" s="1"/>
  <c r="W8" i="20"/>
  <c r="V8" i="20"/>
  <c r="Y8" i="20" s="1"/>
  <c r="S8" i="20"/>
  <c r="U8" i="20" s="1"/>
  <c r="R8" i="20"/>
  <c r="T8" i="20" s="1"/>
  <c r="Q8" i="20"/>
  <c r="Y7" i="20"/>
  <c r="X7" i="20"/>
  <c r="Z7" i="20" s="1"/>
  <c r="W7" i="20"/>
  <c r="V7" i="20"/>
  <c r="R7" i="20"/>
  <c r="Q7" i="20"/>
  <c r="T7" i="20" s="1"/>
  <c r="W6" i="20"/>
  <c r="V6" i="20"/>
  <c r="Y6" i="20" s="1"/>
  <c r="S6" i="20"/>
  <c r="U6" i="20" s="1"/>
  <c r="R6" i="20"/>
  <c r="T6" i="20" s="1"/>
  <c r="Q6" i="20"/>
  <c r="Y5" i="20"/>
  <c r="X5" i="20"/>
  <c r="Z5" i="20" s="1"/>
  <c r="W5" i="20"/>
  <c r="V5" i="20"/>
  <c r="R5" i="20"/>
  <c r="Q5" i="20"/>
  <c r="T5" i="20" s="1"/>
  <c r="W4" i="20"/>
  <c r="V4" i="20"/>
  <c r="Y4" i="20" s="1"/>
  <c r="S4" i="20"/>
  <c r="U4" i="20" s="1"/>
  <c r="R4" i="20"/>
  <c r="T4" i="20" s="1"/>
  <c r="Q4" i="20"/>
  <c r="Y3" i="20"/>
  <c r="X3" i="20"/>
  <c r="Z3" i="20" s="1"/>
  <c r="W3" i="20"/>
  <c r="V3" i="20"/>
  <c r="R3" i="20"/>
  <c r="Q3" i="20"/>
  <c r="T3" i="20" s="1"/>
  <c r="W32" i="19"/>
  <c r="V32" i="19"/>
  <c r="Y32" i="19" s="1"/>
  <c r="R32" i="19"/>
  <c r="S32" i="19" s="1"/>
  <c r="U32" i="19" s="1"/>
  <c r="Q32" i="19"/>
  <c r="T32" i="19" s="1"/>
  <c r="Y31" i="19"/>
  <c r="X31" i="19"/>
  <c r="Z31" i="19" s="1"/>
  <c r="W31" i="19"/>
  <c r="V31" i="19"/>
  <c r="R31" i="19"/>
  <c r="Q31" i="19"/>
  <c r="T31" i="19" s="1"/>
  <c r="W30" i="19"/>
  <c r="V30" i="19"/>
  <c r="Y30" i="19" s="1"/>
  <c r="S30" i="19"/>
  <c r="U30" i="19" s="1"/>
  <c r="R30" i="19"/>
  <c r="Q30" i="19"/>
  <c r="T30" i="19" s="1"/>
  <c r="Y29" i="19"/>
  <c r="X29" i="19"/>
  <c r="Z29" i="19" s="1"/>
  <c r="W29" i="19"/>
  <c r="V29" i="19"/>
  <c r="R29" i="19"/>
  <c r="Q29" i="19"/>
  <c r="T29" i="19" s="1"/>
  <c r="W28" i="19"/>
  <c r="V28" i="19"/>
  <c r="Y28" i="19" s="1"/>
  <c r="S28" i="19"/>
  <c r="U28" i="19" s="1"/>
  <c r="R28" i="19"/>
  <c r="Q28" i="19"/>
  <c r="T28" i="19" s="1"/>
  <c r="Y27" i="19"/>
  <c r="X27" i="19"/>
  <c r="Z27" i="19" s="1"/>
  <c r="W27" i="19"/>
  <c r="V27" i="19"/>
  <c r="R27" i="19"/>
  <c r="Q27" i="19"/>
  <c r="T27" i="19" s="1"/>
  <c r="W26" i="19"/>
  <c r="V26" i="19"/>
  <c r="Y26" i="19" s="1"/>
  <c r="S26" i="19"/>
  <c r="U26" i="19" s="1"/>
  <c r="R26" i="19"/>
  <c r="Q26" i="19"/>
  <c r="T26" i="19" s="1"/>
  <c r="Y25" i="19"/>
  <c r="X25" i="19"/>
  <c r="Z25" i="19" s="1"/>
  <c r="W25" i="19"/>
  <c r="V25" i="19"/>
  <c r="R25" i="19"/>
  <c r="Q25" i="19"/>
  <c r="T25" i="19" s="1"/>
  <c r="W24" i="19"/>
  <c r="V24" i="19"/>
  <c r="Y24" i="19" s="1"/>
  <c r="S24" i="19"/>
  <c r="U24" i="19" s="1"/>
  <c r="R24" i="19"/>
  <c r="Q24" i="19"/>
  <c r="T24" i="19" s="1"/>
  <c r="Y23" i="19"/>
  <c r="X23" i="19"/>
  <c r="Z23" i="19" s="1"/>
  <c r="W23" i="19"/>
  <c r="V23" i="19"/>
  <c r="R23" i="19"/>
  <c r="Q23" i="19"/>
  <c r="T23" i="19" s="1"/>
  <c r="W22" i="19"/>
  <c r="V22" i="19"/>
  <c r="Y22" i="19" s="1"/>
  <c r="S22" i="19"/>
  <c r="U22" i="19" s="1"/>
  <c r="R22" i="19"/>
  <c r="Q22" i="19"/>
  <c r="T22" i="19" s="1"/>
  <c r="Y21" i="19"/>
  <c r="X21" i="19"/>
  <c r="Z21" i="19" s="1"/>
  <c r="W21" i="19"/>
  <c r="V21" i="19"/>
  <c r="R21" i="19"/>
  <c r="Q21" i="19"/>
  <c r="T21" i="19" s="1"/>
  <c r="W20" i="19"/>
  <c r="V20" i="19"/>
  <c r="Y20" i="19" s="1"/>
  <c r="S20" i="19"/>
  <c r="U20" i="19" s="1"/>
  <c r="R20" i="19"/>
  <c r="Q20" i="19"/>
  <c r="T20" i="19" s="1"/>
  <c r="Y19" i="19"/>
  <c r="X19" i="19"/>
  <c r="Z19" i="19" s="1"/>
  <c r="W19" i="19"/>
  <c r="V19" i="19"/>
  <c r="R19" i="19"/>
  <c r="Q19" i="19"/>
  <c r="T19" i="19" s="1"/>
  <c r="W18" i="19"/>
  <c r="V18" i="19"/>
  <c r="Y18" i="19" s="1"/>
  <c r="S18" i="19"/>
  <c r="U18" i="19" s="1"/>
  <c r="R18" i="19"/>
  <c r="Q18" i="19"/>
  <c r="T18" i="19" s="1"/>
  <c r="Y17" i="19"/>
  <c r="X17" i="19"/>
  <c r="Z17" i="19" s="1"/>
  <c r="W17" i="19"/>
  <c r="V17" i="19"/>
  <c r="R17" i="19"/>
  <c r="Q17" i="19"/>
  <c r="T17" i="19" s="1"/>
  <c r="W16" i="19"/>
  <c r="V16" i="19"/>
  <c r="Y16" i="19" s="1"/>
  <c r="S16" i="19"/>
  <c r="U16" i="19" s="1"/>
  <c r="R16" i="19"/>
  <c r="Q16" i="19"/>
  <c r="T16" i="19" s="1"/>
  <c r="Y15" i="19"/>
  <c r="X15" i="19"/>
  <c r="Z15" i="19" s="1"/>
  <c r="W15" i="19"/>
  <c r="V15" i="19"/>
  <c r="R15" i="19"/>
  <c r="Q15" i="19"/>
  <c r="T15" i="19" s="1"/>
  <c r="W14" i="19"/>
  <c r="V14" i="19"/>
  <c r="Y14" i="19" s="1"/>
  <c r="S14" i="19"/>
  <c r="U14" i="19" s="1"/>
  <c r="R14" i="19"/>
  <c r="Q14" i="19"/>
  <c r="T14" i="19" s="1"/>
  <c r="Y13" i="19"/>
  <c r="X13" i="19"/>
  <c r="Z13" i="19" s="1"/>
  <c r="W13" i="19"/>
  <c r="V13" i="19"/>
  <c r="R13" i="19"/>
  <c r="Q13" i="19"/>
  <c r="T13" i="19" s="1"/>
  <c r="W12" i="19"/>
  <c r="V12" i="19"/>
  <c r="Y12" i="19" s="1"/>
  <c r="S12" i="19"/>
  <c r="U12" i="19" s="1"/>
  <c r="R12" i="19"/>
  <c r="Q12" i="19"/>
  <c r="T12" i="19" s="1"/>
  <c r="Y11" i="19"/>
  <c r="X11" i="19"/>
  <c r="Z11" i="19" s="1"/>
  <c r="W11" i="19"/>
  <c r="V11" i="19"/>
  <c r="R11" i="19"/>
  <c r="Q11" i="19"/>
  <c r="T11" i="19" s="1"/>
  <c r="W10" i="19"/>
  <c r="V10" i="19"/>
  <c r="Y10" i="19" s="1"/>
  <c r="S10" i="19"/>
  <c r="U10" i="19" s="1"/>
  <c r="R10" i="19"/>
  <c r="Q10" i="19"/>
  <c r="T10" i="19" s="1"/>
  <c r="Y9" i="19"/>
  <c r="W9" i="19"/>
  <c r="V9" i="19"/>
  <c r="X9" i="19" s="1"/>
  <c r="Z9" i="19" s="1"/>
  <c r="R9" i="19"/>
  <c r="Q9" i="19"/>
  <c r="T9" i="19" s="1"/>
  <c r="W8" i="19"/>
  <c r="Y8" i="19" s="1"/>
  <c r="V8" i="19"/>
  <c r="T8" i="19"/>
  <c r="S8" i="19"/>
  <c r="U8" i="19" s="1"/>
  <c r="R8" i="19"/>
  <c r="Q8" i="19"/>
  <c r="Y7" i="19"/>
  <c r="W7" i="19"/>
  <c r="V7" i="19"/>
  <c r="X7" i="19" s="1"/>
  <c r="Z7" i="19" s="1"/>
  <c r="R7" i="19"/>
  <c r="Q7" i="19"/>
  <c r="T7" i="19" s="1"/>
  <c r="W6" i="19"/>
  <c r="Y6" i="19" s="1"/>
  <c r="V6" i="19"/>
  <c r="T6" i="19"/>
  <c r="S6" i="19"/>
  <c r="U6" i="19" s="1"/>
  <c r="R6" i="19"/>
  <c r="Q6" i="19"/>
  <c r="Y5" i="19"/>
  <c r="W5" i="19"/>
  <c r="V5" i="19"/>
  <c r="X5" i="19" s="1"/>
  <c r="Z5" i="19" s="1"/>
  <c r="R5" i="19"/>
  <c r="Q5" i="19"/>
  <c r="T5" i="19" s="1"/>
  <c r="W4" i="19"/>
  <c r="Y4" i="19" s="1"/>
  <c r="V4" i="19"/>
  <c r="T4" i="19"/>
  <c r="S4" i="19"/>
  <c r="U4" i="19" s="1"/>
  <c r="R4" i="19"/>
  <c r="Q4" i="19"/>
  <c r="Y3" i="19"/>
  <c r="W3" i="19"/>
  <c r="V3" i="19"/>
  <c r="X3" i="19" s="1"/>
  <c r="Z3" i="19" s="1"/>
  <c r="R3" i="19"/>
  <c r="Q3" i="19"/>
  <c r="T3" i="19" s="1"/>
  <c r="W32" i="18"/>
  <c r="V32" i="18"/>
  <c r="Y32" i="18" s="1"/>
  <c r="R32" i="18"/>
  <c r="S32" i="18" s="1"/>
  <c r="U32" i="18" s="1"/>
  <c r="Q32" i="18"/>
  <c r="T32" i="18" s="1"/>
  <c r="Y31" i="18"/>
  <c r="X31" i="18"/>
  <c r="Z31" i="18" s="1"/>
  <c r="W31" i="18"/>
  <c r="V31" i="18"/>
  <c r="R31" i="18"/>
  <c r="Q31" i="18"/>
  <c r="T31" i="18" s="1"/>
  <c r="W30" i="18"/>
  <c r="V30" i="18"/>
  <c r="Y30" i="18" s="1"/>
  <c r="R30" i="18"/>
  <c r="S30" i="18" s="1"/>
  <c r="U30" i="18" s="1"/>
  <c r="Q30" i="18"/>
  <c r="T30" i="18" s="1"/>
  <c r="Y29" i="18"/>
  <c r="X29" i="18"/>
  <c r="Z29" i="18" s="1"/>
  <c r="W29" i="18"/>
  <c r="V29" i="18"/>
  <c r="R29" i="18"/>
  <c r="Q29" i="18"/>
  <c r="T29" i="18" s="1"/>
  <c r="W28" i="18"/>
  <c r="V28" i="18"/>
  <c r="Y28" i="18" s="1"/>
  <c r="R28" i="18"/>
  <c r="S28" i="18" s="1"/>
  <c r="U28" i="18" s="1"/>
  <c r="Q28" i="18"/>
  <c r="T28" i="18" s="1"/>
  <c r="Y27" i="18"/>
  <c r="X27" i="18"/>
  <c r="Z27" i="18" s="1"/>
  <c r="W27" i="18"/>
  <c r="V27" i="18"/>
  <c r="R27" i="18"/>
  <c r="Q27" i="18"/>
  <c r="T27" i="18" s="1"/>
  <c r="W26" i="18"/>
  <c r="V26" i="18"/>
  <c r="Y26" i="18" s="1"/>
  <c r="S26" i="18"/>
  <c r="U26" i="18" s="1"/>
  <c r="R26" i="18"/>
  <c r="T26" i="18" s="1"/>
  <c r="Q26" i="18"/>
  <c r="Y25" i="18"/>
  <c r="X25" i="18"/>
  <c r="Z25" i="18" s="1"/>
  <c r="W25" i="18"/>
  <c r="V25" i="18"/>
  <c r="R25" i="18"/>
  <c r="Q25" i="18"/>
  <c r="T25" i="18" s="1"/>
  <c r="W24" i="18"/>
  <c r="V24" i="18"/>
  <c r="Y24" i="18" s="1"/>
  <c r="S24" i="18"/>
  <c r="U24" i="18" s="1"/>
  <c r="R24" i="18"/>
  <c r="T24" i="18" s="1"/>
  <c r="Q24" i="18"/>
  <c r="Y23" i="18"/>
  <c r="X23" i="18"/>
  <c r="Z23" i="18" s="1"/>
  <c r="W23" i="18"/>
  <c r="V23" i="18"/>
  <c r="R23" i="18"/>
  <c r="Q23" i="18"/>
  <c r="T23" i="18" s="1"/>
  <c r="W22" i="18"/>
  <c r="V22" i="18"/>
  <c r="Y22" i="18" s="1"/>
  <c r="S22" i="18"/>
  <c r="U22" i="18" s="1"/>
  <c r="R22" i="18"/>
  <c r="T22" i="18" s="1"/>
  <c r="Q22" i="18"/>
  <c r="Y21" i="18"/>
  <c r="X21" i="18"/>
  <c r="Z21" i="18" s="1"/>
  <c r="W21" i="18"/>
  <c r="V21" i="18"/>
  <c r="R21" i="18"/>
  <c r="Q21" i="18"/>
  <c r="T21" i="18" s="1"/>
  <c r="W20" i="18"/>
  <c r="V20" i="18"/>
  <c r="Y20" i="18" s="1"/>
  <c r="S20" i="18"/>
  <c r="U20" i="18" s="1"/>
  <c r="R20" i="18"/>
  <c r="T20" i="18" s="1"/>
  <c r="Q20" i="18"/>
  <c r="Y19" i="18"/>
  <c r="X19" i="18"/>
  <c r="Z19" i="18" s="1"/>
  <c r="W19" i="18"/>
  <c r="V19" i="18"/>
  <c r="R19" i="18"/>
  <c r="Q19" i="18"/>
  <c r="T19" i="18" s="1"/>
  <c r="W18" i="18"/>
  <c r="V18" i="18"/>
  <c r="Y18" i="18" s="1"/>
  <c r="S18" i="18"/>
  <c r="U18" i="18" s="1"/>
  <c r="R18" i="18"/>
  <c r="T18" i="18" s="1"/>
  <c r="Q18" i="18"/>
  <c r="Y17" i="18"/>
  <c r="X17" i="18"/>
  <c r="Z17" i="18" s="1"/>
  <c r="W17" i="18"/>
  <c r="V17" i="18"/>
  <c r="R17" i="18"/>
  <c r="Q17" i="18"/>
  <c r="T17" i="18" s="1"/>
  <c r="W16" i="18"/>
  <c r="V16" i="18"/>
  <c r="Y16" i="18" s="1"/>
  <c r="S16" i="18"/>
  <c r="U16" i="18" s="1"/>
  <c r="R16" i="18"/>
  <c r="T16" i="18" s="1"/>
  <c r="Q16" i="18"/>
  <c r="Y15" i="18"/>
  <c r="X15" i="18"/>
  <c r="Z15" i="18" s="1"/>
  <c r="W15" i="18"/>
  <c r="V15" i="18"/>
  <c r="R15" i="18"/>
  <c r="Q15" i="18"/>
  <c r="T15" i="18" s="1"/>
  <c r="W14" i="18"/>
  <c r="V14" i="18"/>
  <c r="Y14" i="18" s="1"/>
  <c r="S14" i="18"/>
  <c r="U14" i="18" s="1"/>
  <c r="R14" i="18"/>
  <c r="T14" i="18" s="1"/>
  <c r="Q14" i="18"/>
  <c r="Y13" i="18"/>
  <c r="X13" i="18"/>
  <c r="Z13" i="18" s="1"/>
  <c r="W13" i="18"/>
  <c r="V13" i="18"/>
  <c r="R13" i="18"/>
  <c r="Q13" i="18"/>
  <c r="T13" i="18" s="1"/>
  <c r="W12" i="18"/>
  <c r="V12" i="18"/>
  <c r="Y12" i="18" s="1"/>
  <c r="S12" i="18"/>
  <c r="U12" i="18" s="1"/>
  <c r="R12" i="18"/>
  <c r="T12" i="18" s="1"/>
  <c r="Q12" i="18"/>
  <c r="Y11" i="18"/>
  <c r="X11" i="18"/>
  <c r="Z11" i="18" s="1"/>
  <c r="W11" i="18"/>
  <c r="V11" i="18"/>
  <c r="R11" i="18"/>
  <c r="Q11" i="18"/>
  <c r="T11" i="18" s="1"/>
  <c r="W10" i="18"/>
  <c r="V10" i="18"/>
  <c r="Y10" i="18" s="1"/>
  <c r="S10" i="18"/>
  <c r="U10" i="18" s="1"/>
  <c r="R10" i="18"/>
  <c r="T10" i="18" s="1"/>
  <c r="Q10" i="18"/>
  <c r="Y9" i="18"/>
  <c r="X9" i="18"/>
  <c r="Z9" i="18" s="1"/>
  <c r="W9" i="18"/>
  <c r="V9" i="18"/>
  <c r="R9" i="18"/>
  <c r="Q9" i="18"/>
  <c r="T9" i="18" s="1"/>
  <c r="W8" i="18"/>
  <c r="V8" i="18"/>
  <c r="Y8" i="18" s="1"/>
  <c r="S8" i="18"/>
  <c r="U8" i="18" s="1"/>
  <c r="R8" i="18"/>
  <c r="T8" i="18" s="1"/>
  <c r="Q8" i="18"/>
  <c r="Y7" i="18"/>
  <c r="X7" i="18"/>
  <c r="Z7" i="18" s="1"/>
  <c r="W7" i="18"/>
  <c r="V7" i="18"/>
  <c r="R7" i="18"/>
  <c r="Q7" i="18"/>
  <c r="T7" i="18" s="1"/>
  <c r="W6" i="18"/>
  <c r="X6" i="18" s="1"/>
  <c r="Z6" i="18" s="1"/>
  <c r="V6" i="18"/>
  <c r="Y6" i="18" s="1"/>
  <c r="T6" i="18"/>
  <c r="S6" i="18"/>
  <c r="U6" i="18" s="1"/>
  <c r="R6" i="18"/>
  <c r="Q6" i="18"/>
  <c r="Y5" i="18"/>
  <c r="W5" i="18"/>
  <c r="V5" i="18"/>
  <c r="X5" i="18" s="1"/>
  <c r="Z5" i="18" s="1"/>
  <c r="R5" i="18"/>
  <c r="Q5" i="18"/>
  <c r="T5" i="18" s="1"/>
  <c r="W4" i="18"/>
  <c r="X4" i="18" s="1"/>
  <c r="Z4" i="18" s="1"/>
  <c r="V4" i="18"/>
  <c r="Y4" i="18" s="1"/>
  <c r="T4" i="18"/>
  <c r="S4" i="18"/>
  <c r="U4" i="18" s="1"/>
  <c r="R4" i="18"/>
  <c r="Q4" i="18"/>
  <c r="Y3" i="18"/>
  <c r="W3" i="18"/>
  <c r="V3" i="18"/>
  <c r="X3" i="18" s="1"/>
  <c r="Z3" i="18" s="1"/>
  <c r="R3" i="18"/>
  <c r="Q3" i="18"/>
  <c r="T3" i="18" s="1"/>
  <c r="S3" i="17"/>
  <c r="W4" i="17"/>
  <c r="W5" i="17"/>
  <c r="W6" i="17"/>
  <c r="W7" i="17"/>
  <c r="Y7" i="17" s="1"/>
  <c r="W8" i="17"/>
  <c r="W9" i="17"/>
  <c r="W10" i="17"/>
  <c r="W11" i="17"/>
  <c r="Y11" i="17" s="1"/>
  <c r="W12" i="17"/>
  <c r="W13" i="17"/>
  <c r="W14" i="17"/>
  <c r="W15" i="17"/>
  <c r="Y15" i="17" s="1"/>
  <c r="W16" i="17"/>
  <c r="W17" i="17"/>
  <c r="W18" i="17"/>
  <c r="W19" i="17"/>
  <c r="W20" i="17"/>
  <c r="W21" i="17"/>
  <c r="W22" i="17"/>
  <c r="W23" i="17"/>
  <c r="Y23" i="17" s="1"/>
  <c r="W24" i="17"/>
  <c r="W25" i="17"/>
  <c r="W26" i="17"/>
  <c r="W27" i="17"/>
  <c r="Y27" i="17" s="1"/>
  <c r="W28" i="17"/>
  <c r="W29" i="17"/>
  <c r="W30" i="17"/>
  <c r="W31" i="17"/>
  <c r="Y31" i="17" s="1"/>
  <c r="W32" i="17"/>
  <c r="V4" i="17"/>
  <c r="V5" i="17"/>
  <c r="V6" i="17"/>
  <c r="V7" i="17"/>
  <c r="V8" i="17"/>
  <c r="V9" i="17"/>
  <c r="V10" i="17"/>
  <c r="V11" i="17"/>
  <c r="V12" i="17"/>
  <c r="V13" i="17"/>
  <c r="V14" i="17"/>
  <c r="V15" i="17"/>
  <c r="V16" i="17"/>
  <c r="V17" i="17"/>
  <c r="V18" i="17"/>
  <c r="V19" i="17"/>
  <c r="V20" i="17"/>
  <c r="V21" i="17"/>
  <c r="V22" i="17"/>
  <c r="V23" i="17"/>
  <c r="V24" i="17"/>
  <c r="V25" i="17"/>
  <c r="V26" i="17"/>
  <c r="V27" i="17"/>
  <c r="V28" i="17"/>
  <c r="V29" i="17"/>
  <c r="V30" i="17"/>
  <c r="V31" i="17"/>
  <c r="V32" i="17"/>
  <c r="R4" i="17"/>
  <c r="R5" i="17"/>
  <c r="R6" i="17"/>
  <c r="R7" i="17"/>
  <c r="R8" i="17"/>
  <c r="R9" i="17"/>
  <c r="R10" i="17"/>
  <c r="R11" i="17"/>
  <c r="R12" i="17"/>
  <c r="R13" i="17"/>
  <c r="R14" i="17"/>
  <c r="R15" i="17"/>
  <c r="R16" i="17"/>
  <c r="R17" i="17"/>
  <c r="R18" i="17"/>
  <c r="R19" i="17"/>
  <c r="R20" i="17"/>
  <c r="R21" i="17"/>
  <c r="R22" i="17"/>
  <c r="R23" i="17"/>
  <c r="R24" i="17"/>
  <c r="R25" i="17"/>
  <c r="R26" i="17"/>
  <c r="R27" i="17"/>
  <c r="R28" i="17"/>
  <c r="R29" i="17"/>
  <c r="R30" i="17"/>
  <c r="R31" i="17"/>
  <c r="T31" i="17" s="1"/>
  <c r="R32" i="17"/>
  <c r="Q4" i="17"/>
  <c r="Q5" i="17"/>
  <c r="Q6" i="17"/>
  <c r="Q7" i="17"/>
  <c r="Q8" i="17"/>
  <c r="Q9" i="17"/>
  <c r="Q10" i="17"/>
  <c r="Q11" i="17"/>
  <c r="Q12" i="17"/>
  <c r="Q13" i="17"/>
  <c r="Q14" i="17"/>
  <c r="Q15" i="17"/>
  <c r="Q16" i="17"/>
  <c r="Q17" i="17"/>
  <c r="Q18" i="17"/>
  <c r="Q19" i="17"/>
  <c r="Q20" i="17"/>
  <c r="Q21" i="17"/>
  <c r="Q22" i="17"/>
  <c r="Q23" i="17"/>
  <c r="Q24" i="17"/>
  <c r="Q25" i="17"/>
  <c r="Q26" i="17"/>
  <c r="Q27" i="17"/>
  <c r="Q28" i="17"/>
  <c r="Q29" i="17"/>
  <c r="Q30" i="17"/>
  <c r="Q31" i="17"/>
  <c r="Q32" i="17"/>
  <c r="W3" i="17"/>
  <c r="V3" i="17"/>
  <c r="R3" i="17"/>
  <c r="Q3" i="17"/>
  <c r="T5" i="17"/>
  <c r="T9" i="17"/>
  <c r="T13" i="17"/>
  <c r="T17" i="17"/>
  <c r="T21" i="17"/>
  <c r="T25" i="17"/>
  <c r="T29" i="17"/>
  <c r="T3" i="17"/>
  <c r="T4" i="17"/>
  <c r="S5" i="17"/>
  <c r="U5" i="17" s="1"/>
  <c r="T6" i="17"/>
  <c r="T7" i="17"/>
  <c r="T8" i="17"/>
  <c r="S9" i="17"/>
  <c r="U9" i="17" s="1"/>
  <c r="T10" i="17"/>
  <c r="T11" i="17"/>
  <c r="T12" i="17"/>
  <c r="S13" i="17"/>
  <c r="U13" i="17" s="1"/>
  <c r="T14" i="17"/>
  <c r="T15" i="17"/>
  <c r="T16" i="17"/>
  <c r="S17" i="17"/>
  <c r="U17" i="17" s="1"/>
  <c r="T18" i="17"/>
  <c r="T19" i="17"/>
  <c r="T20" i="17"/>
  <c r="S21" i="17"/>
  <c r="U21" i="17" s="1"/>
  <c r="T22" i="17"/>
  <c r="T23" i="17"/>
  <c r="T24" i="17"/>
  <c r="S25" i="17"/>
  <c r="U25" i="17" s="1"/>
  <c r="T26" i="17"/>
  <c r="T28" i="17"/>
  <c r="S29" i="17"/>
  <c r="U29" i="17" s="1"/>
  <c r="T30" i="17"/>
  <c r="T32" i="17"/>
  <c r="Y19" i="17"/>
  <c r="H10" i="23"/>
  <c r="H9" i="23"/>
  <c r="H8" i="23"/>
  <c r="G10" i="23"/>
  <c r="G9" i="23"/>
  <c r="G8" i="23"/>
  <c r="F10" i="23"/>
  <c r="F9" i="23"/>
  <c r="F8" i="23"/>
  <c r="E10" i="23"/>
  <c r="E9" i="23"/>
  <c r="E8" i="23"/>
  <c r="D10" i="23"/>
  <c r="D9" i="23"/>
  <c r="D8" i="23"/>
  <c r="C10" i="23"/>
  <c r="C9" i="23"/>
  <c r="C8" i="23"/>
  <c r="B10" i="23"/>
  <c r="B9" i="23"/>
  <c r="B8" i="23"/>
  <c r="X4" i="21" l="1"/>
  <c r="Z4" i="21" s="1"/>
  <c r="X6" i="21"/>
  <c r="Z6" i="21" s="1"/>
  <c r="X8" i="21"/>
  <c r="Z8" i="21" s="1"/>
  <c r="X10" i="21"/>
  <c r="Z10" i="21" s="1"/>
  <c r="X12" i="21"/>
  <c r="Z12" i="21" s="1"/>
  <c r="X14" i="21"/>
  <c r="Z14" i="21" s="1"/>
  <c r="X16" i="21"/>
  <c r="Z16" i="21" s="1"/>
  <c r="X18" i="21"/>
  <c r="Z18" i="21" s="1"/>
  <c r="X20" i="21"/>
  <c r="Z20" i="21" s="1"/>
  <c r="X22" i="21"/>
  <c r="Z22" i="21" s="1"/>
  <c r="X24" i="21"/>
  <c r="Z24" i="21" s="1"/>
  <c r="X28" i="21"/>
  <c r="Z28" i="21" s="1"/>
  <c r="X30" i="21"/>
  <c r="Z30" i="21" s="1"/>
  <c r="X32" i="21"/>
  <c r="Z32" i="21" s="1"/>
  <c r="U3" i="21"/>
  <c r="S5" i="21"/>
  <c r="U5" i="21" s="1"/>
  <c r="S7" i="21"/>
  <c r="U7" i="21" s="1"/>
  <c r="S9" i="21"/>
  <c r="U9" i="21" s="1"/>
  <c r="S11" i="21"/>
  <c r="U11" i="21" s="1"/>
  <c r="S13" i="21"/>
  <c r="U13" i="21" s="1"/>
  <c r="S15" i="21"/>
  <c r="U15" i="21" s="1"/>
  <c r="S17" i="21"/>
  <c r="U17" i="21" s="1"/>
  <c r="S19" i="21"/>
  <c r="U19" i="21" s="1"/>
  <c r="S21" i="21"/>
  <c r="U21" i="21" s="1"/>
  <c r="S23" i="21"/>
  <c r="U23" i="21" s="1"/>
  <c r="S25" i="21"/>
  <c r="U25" i="21" s="1"/>
  <c r="S27" i="21"/>
  <c r="U27" i="21" s="1"/>
  <c r="S29" i="21"/>
  <c r="U29" i="21" s="1"/>
  <c r="S31" i="21"/>
  <c r="U31" i="21" s="1"/>
  <c r="S26" i="20"/>
  <c r="U26" i="20" s="1"/>
  <c r="S28" i="20"/>
  <c r="U28" i="20" s="1"/>
  <c r="S30" i="20"/>
  <c r="U30" i="20" s="1"/>
  <c r="X4" i="20"/>
  <c r="Z4" i="20" s="1"/>
  <c r="X6" i="20"/>
  <c r="Z6" i="20" s="1"/>
  <c r="X8" i="20"/>
  <c r="Z8" i="20" s="1"/>
  <c r="X10" i="20"/>
  <c r="Z10" i="20" s="1"/>
  <c r="X12" i="20"/>
  <c r="Z12" i="20" s="1"/>
  <c r="X14" i="20"/>
  <c r="Z14" i="20" s="1"/>
  <c r="X16" i="20"/>
  <c r="Z16" i="20" s="1"/>
  <c r="X18" i="20"/>
  <c r="Z18" i="20" s="1"/>
  <c r="X20" i="20"/>
  <c r="Z20" i="20" s="1"/>
  <c r="X22" i="20"/>
  <c r="Z22" i="20" s="1"/>
  <c r="X24" i="20"/>
  <c r="Z24" i="20" s="1"/>
  <c r="X26" i="20"/>
  <c r="Z26" i="20" s="1"/>
  <c r="X28" i="20"/>
  <c r="Z28" i="20" s="1"/>
  <c r="X30" i="20"/>
  <c r="Z30" i="20" s="1"/>
  <c r="X32" i="20"/>
  <c r="Z32" i="20" s="1"/>
  <c r="S3" i="20"/>
  <c r="U3" i="20" s="1"/>
  <c r="S5" i="20"/>
  <c r="U5" i="20" s="1"/>
  <c r="S7" i="20"/>
  <c r="U7" i="20" s="1"/>
  <c r="S9" i="20"/>
  <c r="U9" i="20" s="1"/>
  <c r="S11" i="20"/>
  <c r="U11" i="20" s="1"/>
  <c r="S13" i="20"/>
  <c r="U13" i="20" s="1"/>
  <c r="S15" i="20"/>
  <c r="U15" i="20" s="1"/>
  <c r="S17" i="20"/>
  <c r="U17" i="20" s="1"/>
  <c r="S19" i="20"/>
  <c r="U19" i="20" s="1"/>
  <c r="S21" i="20"/>
  <c r="U21" i="20" s="1"/>
  <c r="S23" i="20"/>
  <c r="U23" i="20" s="1"/>
  <c r="S25" i="20"/>
  <c r="U25" i="20" s="1"/>
  <c r="S27" i="20"/>
  <c r="U27" i="20" s="1"/>
  <c r="S29" i="20"/>
  <c r="U29" i="20" s="1"/>
  <c r="S31" i="20"/>
  <c r="U31" i="20" s="1"/>
  <c r="X4" i="19"/>
  <c r="Z4" i="19" s="1"/>
  <c r="X6" i="19"/>
  <c r="Z6" i="19" s="1"/>
  <c r="X8" i="19"/>
  <c r="Z8" i="19" s="1"/>
  <c r="X10" i="19"/>
  <c r="Z10" i="19" s="1"/>
  <c r="X12" i="19"/>
  <c r="Z12" i="19" s="1"/>
  <c r="X14" i="19"/>
  <c r="Z14" i="19" s="1"/>
  <c r="X16" i="19"/>
  <c r="Z16" i="19" s="1"/>
  <c r="X18" i="19"/>
  <c r="Z18" i="19" s="1"/>
  <c r="X20" i="19"/>
  <c r="Z20" i="19" s="1"/>
  <c r="X22" i="19"/>
  <c r="Z22" i="19" s="1"/>
  <c r="X24" i="19"/>
  <c r="Z24" i="19" s="1"/>
  <c r="X26" i="19"/>
  <c r="Z26" i="19" s="1"/>
  <c r="X28" i="19"/>
  <c r="Z28" i="19" s="1"/>
  <c r="X30" i="19"/>
  <c r="Z30" i="19" s="1"/>
  <c r="X32" i="19"/>
  <c r="Z32" i="19" s="1"/>
  <c r="S3" i="19"/>
  <c r="U3" i="19" s="1"/>
  <c r="S5" i="19"/>
  <c r="U5" i="19" s="1"/>
  <c r="S7" i="19"/>
  <c r="U7" i="19" s="1"/>
  <c r="S9" i="19"/>
  <c r="U9" i="19" s="1"/>
  <c r="S11" i="19"/>
  <c r="U11" i="19" s="1"/>
  <c r="S13" i="19"/>
  <c r="U13" i="19" s="1"/>
  <c r="S15" i="19"/>
  <c r="U15" i="19" s="1"/>
  <c r="S17" i="19"/>
  <c r="U17" i="19" s="1"/>
  <c r="S19" i="19"/>
  <c r="U19" i="19" s="1"/>
  <c r="S21" i="19"/>
  <c r="U21" i="19" s="1"/>
  <c r="S23" i="19"/>
  <c r="U23" i="19" s="1"/>
  <c r="S25" i="19"/>
  <c r="U25" i="19" s="1"/>
  <c r="S27" i="19"/>
  <c r="U27" i="19" s="1"/>
  <c r="S29" i="19"/>
  <c r="U29" i="19" s="1"/>
  <c r="S31" i="19"/>
  <c r="U31" i="19" s="1"/>
  <c r="X8" i="18"/>
  <c r="Z8" i="18" s="1"/>
  <c r="X10" i="18"/>
  <c r="Z10" i="18" s="1"/>
  <c r="X12" i="18"/>
  <c r="Z12" i="18" s="1"/>
  <c r="X14" i="18"/>
  <c r="Z14" i="18" s="1"/>
  <c r="X16" i="18"/>
  <c r="Z16" i="18" s="1"/>
  <c r="X18" i="18"/>
  <c r="Z18" i="18" s="1"/>
  <c r="X20" i="18"/>
  <c r="Z20" i="18" s="1"/>
  <c r="X22" i="18"/>
  <c r="Z22" i="18" s="1"/>
  <c r="X24" i="18"/>
  <c r="Z24" i="18" s="1"/>
  <c r="X26" i="18"/>
  <c r="Z26" i="18" s="1"/>
  <c r="X28" i="18"/>
  <c r="Z28" i="18" s="1"/>
  <c r="X30" i="18"/>
  <c r="Z30" i="18" s="1"/>
  <c r="X32" i="18"/>
  <c r="Z32" i="18" s="1"/>
  <c r="S3" i="18"/>
  <c r="U3" i="18" s="1"/>
  <c r="S5" i="18"/>
  <c r="U5" i="18" s="1"/>
  <c r="S7" i="18"/>
  <c r="U7" i="18" s="1"/>
  <c r="S9" i="18"/>
  <c r="U9" i="18" s="1"/>
  <c r="S11" i="18"/>
  <c r="U11" i="18" s="1"/>
  <c r="S13" i="18"/>
  <c r="U13" i="18" s="1"/>
  <c r="S15" i="18"/>
  <c r="U15" i="18" s="1"/>
  <c r="S17" i="18"/>
  <c r="U17" i="18" s="1"/>
  <c r="S19" i="18"/>
  <c r="U19" i="18" s="1"/>
  <c r="S21" i="18"/>
  <c r="U21" i="18" s="1"/>
  <c r="S23" i="18"/>
  <c r="U23" i="18" s="1"/>
  <c r="S25" i="18"/>
  <c r="U25" i="18" s="1"/>
  <c r="S27" i="18"/>
  <c r="U27" i="18" s="1"/>
  <c r="S29" i="18"/>
  <c r="U29" i="18" s="1"/>
  <c r="S31" i="18"/>
  <c r="U31" i="18" s="1"/>
  <c r="T27" i="17"/>
  <c r="X26" i="17"/>
  <c r="Z26" i="17" s="1"/>
  <c r="X18" i="17"/>
  <c r="Z18" i="17" s="1"/>
  <c r="X10" i="17"/>
  <c r="Z10" i="17" s="1"/>
  <c r="S32" i="17"/>
  <c r="U32" i="17" s="1"/>
  <c r="S24" i="17"/>
  <c r="U24" i="17" s="1"/>
  <c r="S16" i="17"/>
  <c r="U16" i="17" s="1"/>
  <c r="S8" i="17"/>
  <c r="U8" i="17" s="1"/>
  <c r="X30" i="17"/>
  <c r="Z30" i="17" s="1"/>
  <c r="X22" i="17"/>
  <c r="Z22" i="17" s="1"/>
  <c r="X14" i="17"/>
  <c r="Z14" i="17" s="1"/>
  <c r="X6" i="17"/>
  <c r="Z6" i="17" s="1"/>
  <c r="S28" i="17"/>
  <c r="U28" i="17" s="1"/>
  <c r="S20" i="17"/>
  <c r="U20" i="17" s="1"/>
  <c r="S12" i="17"/>
  <c r="U12" i="17" s="1"/>
  <c r="S4" i="17"/>
  <c r="U4" i="17" s="1"/>
  <c r="Y3" i="17"/>
  <c r="X29" i="17"/>
  <c r="Z29" i="17" s="1"/>
  <c r="Y25" i="17"/>
  <c r="Y21" i="17"/>
  <c r="Y17" i="17"/>
  <c r="Y13" i="17"/>
  <c r="X9" i="17"/>
  <c r="Z9" i="17" s="1"/>
  <c r="Y5" i="17"/>
  <c r="X19" i="17"/>
  <c r="Z19" i="17" s="1"/>
  <c r="S31" i="17"/>
  <c r="U31" i="17" s="1"/>
  <c r="S27" i="17"/>
  <c r="U27" i="17" s="1"/>
  <c r="S23" i="17"/>
  <c r="U23" i="17" s="1"/>
  <c r="S19" i="17"/>
  <c r="U19" i="17" s="1"/>
  <c r="S15" i="17"/>
  <c r="U15" i="17" s="1"/>
  <c r="S11" i="17"/>
  <c r="U11" i="17" s="1"/>
  <c r="S7" i="17"/>
  <c r="U7" i="17" s="1"/>
  <c r="U3" i="17"/>
  <c r="S30" i="17"/>
  <c r="U30" i="17" s="1"/>
  <c r="S26" i="17"/>
  <c r="U26" i="17" s="1"/>
  <c r="S22" i="17"/>
  <c r="U22" i="17" s="1"/>
  <c r="S18" i="17"/>
  <c r="U18" i="17" s="1"/>
  <c r="S14" i="17"/>
  <c r="U14" i="17" s="1"/>
  <c r="S10" i="17"/>
  <c r="U10" i="17" s="1"/>
  <c r="S6" i="17"/>
  <c r="U6" i="17" s="1"/>
  <c r="X31" i="17"/>
  <c r="Z31" i="17" s="1"/>
  <c r="X15" i="17"/>
  <c r="Z15" i="17" s="1"/>
  <c r="Y32" i="17"/>
  <c r="Y28" i="17"/>
  <c r="Y24" i="17"/>
  <c r="Y20" i="17"/>
  <c r="Y16" i="17"/>
  <c r="Y12" i="17"/>
  <c r="Y8" i="17"/>
  <c r="Y4" i="17"/>
  <c r="X27" i="17"/>
  <c r="Z27" i="17" s="1"/>
  <c r="X11" i="17"/>
  <c r="Z11" i="17" s="1"/>
  <c r="X23" i="17"/>
  <c r="Z23" i="17" s="1"/>
  <c r="X7" i="17"/>
  <c r="Z7" i="17" s="1"/>
  <c r="Y29" i="17"/>
  <c r="Y9" i="17"/>
  <c r="X3" i="17"/>
  <c r="Z3" i="17" s="1"/>
  <c r="X25" i="17"/>
  <c r="Z25" i="17" s="1"/>
  <c r="X21" i="17"/>
  <c r="Z21" i="17" s="1"/>
  <c r="X17" i="17"/>
  <c r="Z17" i="17" s="1"/>
  <c r="X13" i="17"/>
  <c r="Z13" i="17" s="1"/>
  <c r="X5" i="17"/>
  <c r="Z5" i="17" s="1"/>
  <c r="X32" i="17"/>
  <c r="Z32" i="17" s="1"/>
  <c r="X28" i="17"/>
  <c r="Z28" i="17" s="1"/>
  <c r="X24" i="17"/>
  <c r="Z24" i="17" s="1"/>
  <c r="X20" i="17"/>
  <c r="Z20" i="17" s="1"/>
  <c r="X16" i="17"/>
  <c r="Z16" i="17" s="1"/>
  <c r="X12" i="17"/>
  <c r="Z12" i="17" s="1"/>
  <c r="X8" i="17"/>
  <c r="Z8" i="17" s="1"/>
  <c r="X4" i="17"/>
  <c r="Z4" i="17" s="1"/>
  <c r="Y30" i="17"/>
  <c r="Y26" i="17"/>
  <c r="Y22" i="17"/>
  <c r="Y18" i="17"/>
  <c r="Y14" i="17"/>
  <c r="Y10" i="17"/>
  <c r="Y6" i="17"/>
  <c r="D9" i="22"/>
  <c r="C9" i="22"/>
  <c r="B9" i="22"/>
</calcChain>
</file>

<file path=xl/sharedStrings.xml><?xml version="1.0" encoding="utf-8"?>
<sst xmlns="http://schemas.openxmlformats.org/spreadsheetml/2006/main" count="1556" uniqueCount="105">
  <si>
    <t>G</t>
  </si>
  <si>
    <t>T</t>
  </si>
  <si>
    <t>A</t>
  </si>
  <si>
    <t>C</t>
  </si>
  <si>
    <t>-</t>
  </si>
  <si>
    <t>Protospacer</t>
  </si>
  <si>
    <t>PAM</t>
  </si>
  <si>
    <t>SURRO-seq</t>
  </si>
  <si>
    <t>IF%.Sp</t>
  </si>
  <si>
    <t>IF%.WT</t>
  </si>
  <si>
    <t>RGN11179</t>
  </si>
  <si>
    <t>RGN11237</t>
  </si>
  <si>
    <t>ON</t>
  </si>
  <si>
    <t>OT4708</t>
  </si>
  <si>
    <t>OT4729</t>
  </si>
  <si>
    <t>OT9506</t>
  </si>
  <si>
    <t>OT9490</t>
  </si>
  <si>
    <t>RGN11189</t>
  </si>
  <si>
    <t>OT5600</t>
  </si>
  <si>
    <t>OT5675</t>
  </si>
  <si>
    <t>OT5595</t>
  </si>
  <si>
    <t>OT5679</t>
  </si>
  <si>
    <t>RGN11184</t>
  </si>
  <si>
    <t>OT5032</t>
  </si>
  <si>
    <t>OT5029</t>
  </si>
  <si>
    <t>OT5035</t>
  </si>
  <si>
    <t>RGN11208</t>
  </si>
  <si>
    <t>OT6791</t>
  </si>
  <si>
    <t>OT6832</t>
  </si>
  <si>
    <t>OT6873</t>
  </si>
  <si>
    <t>OT11291</t>
  </si>
  <si>
    <t>OT11290</t>
  </si>
  <si>
    <t>OT11296</t>
  </si>
  <si>
    <t>OT11510</t>
  </si>
  <si>
    <t>OT11397</t>
  </si>
  <si>
    <t>OT11398</t>
  </si>
  <si>
    <t>OT11414</t>
  </si>
  <si>
    <t>OT11458</t>
  </si>
  <si>
    <t>OT11437</t>
  </si>
  <si>
    <t>HEK293T site 4</t>
  </si>
  <si>
    <t>Unmodified%</t>
  </si>
  <si>
    <t>Modified%</t>
  </si>
  <si>
    <t>Reads_total</t>
  </si>
  <si>
    <t>NA</t>
  </si>
  <si>
    <t>Unmodified</t>
  </si>
  <si>
    <t>Modified</t>
  </si>
  <si>
    <t>MOCK</t>
  </si>
  <si>
    <t>HiFi-SpCas9</t>
  </si>
  <si>
    <t>SpCas9</t>
  </si>
  <si>
    <t>Total reads</t>
  </si>
  <si>
    <t>indel reads</t>
  </si>
  <si>
    <t>indel freq.</t>
  </si>
  <si>
    <t>Fisher</t>
  </si>
  <si>
    <t>*</t>
  </si>
  <si>
    <t>ns</t>
  </si>
  <si>
    <t>RGN</t>
  </si>
  <si>
    <t>Sig. OTs</t>
  </si>
  <si>
    <t>NS. OTs</t>
  </si>
  <si>
    <t>VEGFA site 2</t>
  </si>
  <si>
    <t>Total</t>
  </si>
  <si>
    <t>NGSlabel</t>
  </si>
  <si>
    <t>RGN11179-ON</t>
  </si>
  <si>
    <t>RGN11237-ON</t>
  </si>
  <si>
    <t>RGN11189-ON</t>
  </si>
  <si>
    <t>RGN11184-ON</t>
  </si>
  <si>
    <t>RGN11208-ON</t>
  </si>
  <si>
    <t>VEGFA site 2-ON</t>
  </si>
  <si>
    <t>HEK293T site 4-ON</t>
  </si>
  <si>
    <t>SURRO-label</t>
  </si>
  <si>
    <t>HEK</t>
  </si>
  <si>
    <t>Fib</t>
  </si>
  <si>
    <t>PC9</t>
  </si>
  <si>
    <t>SKOV-3</t>
  </si>
  <si>
    <t>U2OS</t>
  </si>
  <si>
    <t>NA, filtered due to low aligned reads</t>
  </si>
  <si>
    <t>HiFI vs. MOCK</t>
  </si>
  <si>
    <t>HiFi vs. SpCas9</t>
  </si>
  <si>
    <t>SpCas9 vs. MOCK</t>
  </si>
  <si>
    <t>Ttest, paired</t>
  </si>
  <si>
    <t>HEK293T</t>
  </si>
  <si>
    <t>Fibroblast</t>
  </si>
  <si>
    <t>SE(ln(OR)</t>
  </si>
  <si>
    <t>95% C.I. for OR</t>
  </si>
  <si>
    <t>SpCas9 Odd.Ratio</t>
  </si>
  <si>
    <t>HiFi-Spas 9 Odd.Ratio</t>
  </si>
  <si>
    <t>Cellline</t>
  </si>
  <si>
    <t>Sig/NS</t>
  </si>
  <si>
    <t>Skov-3</t>
  </si>
  <si>
    <t>cell line</t>
  </si>
  <si>
    <t>Note. Introduction of +1 read to enable calculation with 0 value</t>
  </si>
  <si>
    <t>OT only table</t>
  </si>
  <si>
    <t>Odd Ratio 95% CI, HiFi-SpCas9</t>
  </si>
  <si>
    <t>Odd Ratio 95% CI, SpCas10</t>
  </si>
  <si>
    <t>NGS sample ID</t>
  </si>
  <si>
    <t>Guideline for supplementary Data 4</t>
  </si>
  <si>
    <t>Data 4.1 Overview of RGNs and corresponding OTs selected for targeted validation</t>
  </si>
  <si>
    <t>Data 4.2 SURRO-seq data for the selected RGNs and OTs</t>
  </si>
  <si>
    <t>Data 4.3 Deep sequencing data of the endogenous RGN ON and OTs in HEK293T cells, comparison of indel between MOCK and CRISPR edited cells included.</t>
  </si>
  <si>
    <t>Data 4.4 Deep sequencing data of the endogenous RGN ON and OTs in fibroblasts cells, comparison of indel between MOCK and CRISPR edited cells included.</t>
  </si>
  <si>
    <t>Data 4.5 Deep sequencing data of the endogenous RGN ON and OTs in PC9 cells, comparison of indel between MOCK and CRISPR edited cells included.</t>
  </si>
  <si>
    <t>Data 4.6 Deep sequencing data of the endogenous RGN ON and OTs in SKOV-3 cells, comparison of indel between MOCK and CRISPR edited cells included.</t>
  </si>
  <si>
    <t>Data 4.7 Deep sequencing data of the endogenous RGN ON and OTs in U2OS cells, comparison of indel between MOCK and CRISPR edited cells included.</t>
  </si>
  <si>
    <t>Data 4.8 Summary on-target indel frequency of the seven RGNs in five cell lines</t>
  </si>
  <si>
    <t>Data 4.9 Summary of indel frequency of the 23 OTs in the five cell lines</t>
  </si>
  <si>
    <t>Data 4.10 Comparison of OT indel detection between SURRO-seq and corresponding endogenous sites by deep sequencing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</si>
</sst>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charset val="134"/>
      <scheme val="minor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Roman"/>
    </font>
    <font>
      <sz val="11"/>
      <color rgb="FF000000"/>
      <name val="Times New Roman"/>
      <family val="1"/>
    </font>
    <font>
      <sz val="10"/>
      <color theme="1"/>
      <name val="Helvetica"/>
      <family val="2"/>
    </font>
    <font>
      <b/>
      <sz val="10"/>
      <color theme="1"/>
      <name val="Times New Roman"/>
      <family val="1"/>
    </font>
    <font>
      <b/>
      <sz val="10"/>
      <color theme="1"/>
      <name val="Helvetica"/>
      <family val="2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</font>
    <font>
      <sz val="10"/>
      <name val="Calibri"/>
      <family val="2"/>
    </font>
    <font>
      <b/>
      <sz val="11"/>
      <color rgb="FFC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</font>
    <font>
      <sz val="10"/>
      <color rgb="FF000000"/>
      <name val="Helvetica"/>
      <family val="2"/>
    </font>
    <font>
      <b/>
      <sz val="10"/>
      <color rgb="FF000000"/>
      <name val="Helvetica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16">
    <xf numFmtId="0" fontId="0" fillId="0" borderId="0" xfId="0">
      <alignment vertical="center"/>
    </xf>
    <xf numFmtId="0" fontId="1" fillId="2" borderId="1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0" xfId="0" applyFont="1">
      <alignment vertical="center"/>
    </xf>
    <xf numFmtId="0" fontId="1" fillId="2" borderId="0" xfId="0" applyFont="1" applyFill="1" applyAlignment="1"/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Fill="1" applyAlignment="1"/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4" fillId="0" borderId="0" xfId="0" applyFont="1" applyFill="1" applyAlignment="1"/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1" fillId="0" borderId="2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0" xfId="0" applyFont="1" applyBorder="1">
      <alignment vertical="center"/>
    </xf>
    <xf numFmtId="0" fontId="1" fillId="6" borderId="0" xfId="0" applyFont="1" applyFill="1" applyBorder="1">
      <alignment vertical="center"/>
    </xf>
    <xf numFmtId="0" fontId="1" fillId="4" borderId="0" xfId="0" applyFont="1" applyFill="1" applyBorder="1">
      <alignment vertical="center"/>
    </xf>
    <xf numFmtId="0" fontId="1" fillId="6" borderId="5" xfId="0" applyFont="1" applyFill="1" applyBorder="1">
      <alignment vertical="center"/>
    </xf>
    <xf numFmtId="0" fontId="1" fillId="0" borderId="6" xfId="0" applyFont="1" applyBorder="1">
      <alignment vertical="center"/>
    </xf>
    <xf numFmtId="0" fontId="1" fillId="2" borderId="0" xfId="0" applyFont="1" applyFill="1" applyBorder="1" applyAlignment="1">
      <alignment horizontal="center" vertical="center"/>
    </xf>
    <xf numFmtId="0" fontId="1" fillId="4" borderId="5" xfId="0" applyFont="1" applyFill="1" applyBorder="1">
      <alignment vertical="center"/>
    </xf>
    <xf numFmtId="0" fontId="1" fillId="5" borderId="7" xfId="0" applyFont="1" applyFill="1" applyBorder="1">
      <alignment vertical="center"/>
    </xf>
    <xf numFmtId="0" fontId="1" fillId="0" borderId="8" xfId="0" applyFont="1" applyBorder="1">
      <alignment vertical="center"/>
    </xf>
    <xf numFmtId="0" fontId="1" fillId="6" borderId="8" xfId="0" applyFont="1" applyFill="1" applyBorder="1">
      <alignment vertical="center"/>
    </xf>
    <xf numFmtId="0" fontId="1" fillId="5" borderId="8" xfId="0" applyFont="1" applyFill="1" applyBorder="1">
      <alignment vertical="center"/>
    </xf>
    <xf numFmtId="0" fontId="1" fillId="4" borderId="8" xfId="0" applyFont="1" applyFill="1" applyBorder="1">
      <alignment vertical="center"/>
    </xf>
    <xf numFmtId="0" fontId="1" fillId="6" borderId="7" xfId="0" applyFont="1" applyFill="1" applyBorder="1">
      <alignment vertical="center"/>
    </xf>
    <xf numFmtId="0" fontId="1" fillId="0" borderId="9" xfId="0" applyFont="1" applyBorder="1">
      <alignment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2" borderId="14" xfId="0" applyNumberFormat="1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6" borderId="0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" fillId="2" borderId="12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right" vertical="center"/>
    </xf>
    <xf numFmtId="0" fontId="8" fillId="2" borderId="1" xfId="0" applyFont="1" applyFill="1" applyBorder="1" applyAlignment="1">
      <alignment horizontal="right" vertical="center"/>
    </xf>
    <xf numFmtId="0" fontId="0" fillId="0" borderId="0" xfId="0" applyAlignment="1"/>
    <xf numFmtId="0" fontId="0" fillId="0" borderId="5" xfId="0" applyBorder="1" applyAlignment="1"/>
    <xf numFmtId="0" fontId="0" fillId="0" borderId="0" xfId="0" applyBorder="1" applyAlignment="1"/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16" fillId="2" borderId="1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17" fillId="9" borderId="1" xfId="0" applyFont="1" applyFill="1" applyBorder="1" applyAlignment="1">
      <alignment horizontal="left" vertical="center"/>
    </xf>
    <xf numFmtId="0" fontId="17" fillId="9" borderId="1" xfId="0" applyFont="1" applyFill="1" applyBorder="1" applyAlignment="1">
      <alignment horizontal="center" vertical="center"/>
    </xf>
    <xf numFmtId="0" fontId="14" fillId="7" borderId="0" xfId="0" applyFont="1" applyFill="1">
      <alignment vertical="center"/>
    </xf>
    <xf numFmtId="0" fontId="18" fillId="0" borderId="0" xfId="0" applyFont="1" applyAlignment="1"/>
    <xf numFmtId="0" fontId="14" fillId="0" borderId="0" xfId="0" applyFont="1" applyFill="1" applyBorder="1">
      <alignment vertical="center"/>
    </xf>
    <xf numFmtId="0" fontId="14" fillId="8" borderId="0" xfId="0" applyFont="1" applyFill="1" applyBorder="1">
      <alignment vertical="center"/>
    </xf>
    <xf numFmtId="0" fontId="15" fillId="0" borderId="0" xfId="0" applyFont="1" applyBorder="1" applyAlignment="1">
      <alignment horizontal="center"/>
    </xf>
    <xf numFmtId="0" fontId="0" fillId="0" borderId="15" xfId="0" applyBorder="1" applyAlignment="1"/>
    <xf numFmtId="0" fontId="9" fillId="0" borderId="13" xfId="0" applyFont="1" applyBorder="1" applyAlignment="1"/>
    <xf numFmtId="0" fontId="9" fillId="8" borderId="13" xfId="0" applyFont="1" applyFill="1" applyBorder="1" applyAlignment="1"/>
    <xf numFmtId="0" fontId="9" fillId="0" borderId="13" xfId="0" applyFont="1" applyFill="1" applyBorder="1" applyAlignment="1"/>
    <xf numFmtId="0" fontId="14" fillId="0" borderId="0" xfId="0" applyFont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10" fillId="0" borderId="5" xfId="0" applyFont="1" applyBorder="1" applyAlignment="1">
      <alignment horizontal="center" vertical="center"/>
    </xf>
    <xf numFmtId="0" fontId="18" fillId="0" borderId="0" xfId="0" applyFont="1" applyBorder="1" applyAlignment="1"/>
    <xf numFmtId="0" fontId="10" fillId="0" borderId="7" xfId="0" applyFont="1" applyBorder="1" applyAlignment="1">
      <alignment horizontal="center" vertical="center"/>
    </xf>
    <xf numFmtId="0" fontId="18" fillId="0" borderId="8" xfId="0" applyFont="1" applyBorder="1" applyAlignment="1"/>
    <xf numFmtId="0" fontId="10" fillId="7" borderId="5" xfId="0" applyFont="1" applyFill="1" applyBorder="1" applyAlignment="1">
      <alignment horizontal="center" vertical="center"/>
    </xf>
    <xf numFmtId="0" fontId="18" fillId="7" borderId="0" xfId="0" applyFont="1" applyFill="1" applyBorder="1" applyAlignment="1"/>
    <xf numFmtId="0" fontId="14" fillId="7" borderId="0" xfId="0" applyFont="1" applyFill="1" applyBorder="1">
      <alignment vertical="center"/>
    </xf>
    <xf numFmtId="0" fontId="9" fillId="7" borderId="13" xfId="0" applyFont="1" applyFill="1" applyBorder="1" applyAlignment="1"/>
    <xf numFmtId="0" fontId="11" fillId="7" borderId="5" xfId="0" applyFont="1" applyFill="1" applyBorder="1" applyAlignment="1">
      <alignment horizontal="center" vertical="center"/>
    </xf>
    <xf numFmtId="0" fontId="18" fillId="8" borderId="0" xfId="0" applyFont="1" applyFill="1" applyBorder="1" applyAlignment="1"/>
    <xf numFmtId="0" fontId="10" fillId="8" borderId="5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8" fillId="0" borderId="3" xfId="0" applyFont="1" applyBorder="1" applyAlignment="1"/>
    <xf numFmtId="0" fontId="14" fillId="8" borderId="3" xfId="0" applyFont="1" applyFill="1" applyBorder="1">
      <alignment vertical="center"/>
    </xf>
    <xf numFmtId="0" fontId="9" fillId="8" borderId="15" xfId="0" applyFont="1" applyFill="1" applyBorder="1" applyAlignment="1"/>
    <xf numFmtId="0" fontId="14" fillId="8" borderId="8" xfId="0" applyFont="1" applyFill="1" applyBorder="1">
      <alignment vertical="center"/>
    </xf>
    <xf numFmtId="0" fontId="9" fillId="8" borderId="14" xfId="0" applyFont="1" applyFill="1" applyBorder="1" applyAlignment="1"/>
    <xf numFmtId="0" fontId="10" fillId="0" borderId="5" xfId="0" applyFont="1" applyFill="1" applyBorder="1" applyAlignment="1">
      <alignment horizontal="center" vertical="center"/>
    </xf>
    <xf numFmtId="0" fontId="18" fillId="0" borderId="0" xfId="0" applyFont="1" applyFill="1" applyBorder="1" applyAlignment="1"/>
    <xf numFmtId="0" fontId="10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/>
    <xf numFmtId="0" fontId="9" fillId="0" borderId="14" xfId="0" applyFont="1" applyFill="1" applyBorder="1" applyAlignment="1"/>
    <xf numFmtId="0" fontId="10" fillId="8" borderId="2" xfId="0" applyFont="1" applyFill="1" applyBorder="1" applyAlignment="1">
      <alignment horizontal="center" vertical="center"/>
    </xf>
    <xf numFmtId="0" fontId="18" fillId="8" borderId="3" xfId="0" applyFont="1" applyFill="1" applyBorder="1" applyAlignment="1"/>
    <xf numFmtId="0" fontId="10" fillId="8" borderId="7" xfId="0" applyFont="1" applyFill="1" applyBorder="1" applyAlignment="1">
      <alignment horizontal="center" vertical="center"/>
    </xf>
    <xf numFmtId="0" fontId="18" fillId="8" borderId="8" xfId="0" applyFont="1" applyFill="1" applyBorder="1" applyAlignment="1"/>
    <xf numFmtId="0" fontId="14" fillId="0" borderId="3" xfId="0" applyFont="1" applyBorder="1">
      <alignment vertical="center"/>
    </xf>
    <xf numFmtId="0" fontId="14" fillId="0" borderId="3" xfId="0" applyFont="1" applyFill="1" applyBorder="1">
      <alignment vertical="center"/>
    </xf>
    <xf numFmtId="0" fontId="9" fillId="0" borderId="15" xfId="0" applyFont="1" applyFill="1" applyBorder="1" applyAlignment="1"/>
    <xf numFmtId="0" fontId="14" fillId="0" borderId="8" xfId="0" applyFont="1" applyFill="1" applyBorder="1">
      <alignment vertical="center"/>
    </xf>
    <xf numFmtId="0" fontId="13" fillId="8" borderId="8" xfId="0" applyFont="1" applyFill="1" applyBorder="1" applyAlignment="1"/>
    <xf numFmtId="0" fontId="13" fillId="8" borderId="14" xfId="0" applyFont="1" applyFill="1" applyBorder="1" applyAlignment="1"/>
    <xf numFmtId="0" fontId="9" fillId="0" borderId="15" xfId="0" applyFont="1" applyBorder="1" applyAlignment="1"/>
    <xf numFmtId="0" fontId="14" fillId="0" borderId="8" xfId="0" applyFont="1" applyBorder="1">
      <alignment vertical="center"/>
    </xf>
    <xf numFmtId="0" fontId="9" fillId="0" borderId="14" xfId="0" applyFont="1" applyBorder="1" applyAlignment="1"/>
    <xf numFmtId="0" fontId="11" fillId="8" borderId="2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9" fillId="8" borderId="7" xfId="0" applyFont="1" applyFill="1" applyBorder="1" applyAlignment="1">
      <alignment horizontal="center" vertical="center"/>
    </xf>
    <xf numFmtId="0" fontId="19" fillId="8" borderId="8" xfId="0" applyFont="1" applyFill="1" applyBorder="1" applyAlignment="1">
      <alignment horizontal="center" vertical="center"/>
    </xf>
    <xf numFmtId="0" fontId="22" fillId="9" borderId="0" xfId="0" applyFont="1" applyFill="1" applyBorder="1" applyAlignment="1"/>
    <xf numFmtId="0" fontId="22" fillId="0" borderId="0" xfId="0" applyFont="1" applyBorder="1" applyAlignment="1"/>
    <xf numFmtId="0" fontId="22" fillId="0" borderId="0" xfId="0" applyFont="1">
      <alignment vertical="center"/>
    </xf>
    <xf numFmtId="0" fontId="20" fillId="0" borderId="0" xfId="0" applyFont="1">
      <alignment vertical="center"/>
    </xf>
    <xf numFmtId="0" fontId="20" fillId="0" borderId="10" xfId="0" applyFont="1" applyBorder="1">
      <alignment vertical="center"/>
    </xf>
    <xf numFmtId="0" fontId="18" fillId="0" borderId="11" xfId="0" applyFont="1" applyBorder="1">
      <alignment vertical="center"/>
    </xf>
    <xf numFmtId="0" fontId="18" fillId="0" borderId="2" xfId="0" applyFont="1" applyBorder="1">
      <alignment vertical="center"/>
    </xf>
    <xf numFmtId="0" fontId="18" fillId="0" borderId="5" xfId="0" applyFont="1" applyBorder="1">
      <alignment vertical="center"/>
    </xf>
    <xf numFmtId="0" fontId="0" fillId="0" borderId="0" xfId="0" applyBorder="1">
      <alignment vertical="center"/>
    </xf>
    <xf numFmtId="0" fontId="0" fillId="0" borderId="6" xfId="0" applyBorder="1">
      <alignment vertical="center"/>
    </xf>
    <xf numFmtId="0" fontId="18" fillId="0" borderId="7" xfId="0" applyFon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18" fillId="0" borderId="12" xfId="0" applyFont="1" applyBorder="1">
      <alignment vertical="center"/>
    </xf>
    <xf numFmtId="0" fontId="0" fillId="10" borderId="5" xfId="0" applyFill="1" applyBorder="1">
      <alignment vertical="center"/>
    </xf>
    <xf numFmtId="0" fontId="0" fillId="10" borderId="0" xfId="0" applyFill="1" applyBorder="1">
      <alignment vertical="center"/>
    </xf>
    <xf numFmtId="0" fontId="0" fillId="10" borderId="7" xfId="0" applyFill="1" applyBorder="1">
      <alignment vertical="center"/>
    </xf>
    <xf numFmtId="0" fontId="0" fillId="10" borderId="8" xfId="0" applyFill="1" applyBorder="1">
      <alignment vertical="center"/>
    </xf>
    <xf numFmtId="0" fontId="0" fillId="9" borderId="5" xfId="0" applyFill="1" applyBorder="1">
      <alignment vertical="center"/>
    </xf>
    <xf numFmtId="0" fontId="0" fillId="9" borderId="0" xfId="0" applyFill="1" applyBorder="1">
      <alignment vertical="center"/>
    </xf>
    <xf numFmtId="0" fontId="0" fillId="9" borderId="7" xfId="0" applyFill="1" applyBorder="1">
      <alignment vertical="center"/>
    </xf>
    <xf numFmtId="0" fontId="0" fillId="9" borderId="8" xfId="0" applyFill="1" applyBorder="1">
      <alignment vertical="center"/>
    </xf>
    <xf numFmtId="0" fontId="20" fillId="0" borderId="0" xfId="0" applyFont="1" applyAlignment="1"/>
    <xf numFmtId="0" fontId="20" fillId="0" borderId="5" xfId="0" applyFont="1" applyBorder="1" applyAlignment="1"/>
    <xf numFmtId="0" fontId="20" fillId="0" borderId="0" xfId="0" applyFont="1" applyBorder="1" applyAlignment="1"/>
    <xf numFmtId="0" fontId="20" fillId="0" borderId="6" xfId="0" applyFont="1" applyBorder="1" applyAlignment="1"/>
    <xf numFmtId="0" fontId="20" fillId="9" borderId="5" xfId="0" applyFont="1" applyFill="1" applyBorder="1">
      <alignment vertical="center"/>
    </xf>
    <xf numFmtId="0" fontId="20" fillId="9" borderId="0" xfId="0" applyFont="1" applyFill="1" applyBorder="1">
      <alignment vertical="center"/>
    </xf>
    <xf numFmtId="0" fontId="20" fillId="9" borderId="6" xfId="0" applyFont="1" applyFill="1" applyBorder="1" applyAlignment="1">
      <alignment horizontal="center"/>
    </xf>
    <xf numFmtId="0" fontId="20" fillId="10" borderId="5" xfId="0" applyFont="1" applyFill="1" applyBorder="1">
      <alignment vertical="center"/>
    </xf>
    <xf numFmtId="0" fontId="20" fillId="10" borderId="0" xfId="0" applyFont="1" applyFill="1" applyBorder="1">
      <alignment vertical="center"/>
    </xf>
    <xf numFmtId="0" fontId="20" fillId="10" borderId="6" xfId="0" applyFont="1" applyFill="1" applyBorder="1">
      <alignment vertical="center"/>
    </xf>
    <xf numFmtId="0" fontId="0" fillId="10" borderId="6" xfId="0" applyFill="1" applyBorder="1" applyAlignment="1">
      <alignment horizontal="center" vertical="center"/>
    </xf>
    <xf numFmtId="0" fontId="0" fillId="10" borderId="9" xfId="0" applyFill="1" applyBorder="1" applyAlignment="1">
      <alignment horizontal="center" vertical="center"/>
    </xf>
    <xf numFmtId="0" fontId="0" fillId="9" borderId="6" xfId="0" applyFill="1" applyBorder="1" applyAlignment="1">
      <alignment horizontal="center" vertical="center"/>
    </xf>
    <xf numFmtId="0" fontId="0" fillId="9" borderId="9" xfId="0" applyFill="1" applyBorder="1" applyAlignment="1">
      <alignment horizontal="center" vertical="center"/>
    </xf>
    <xf numFmtId="0" fontId="0" fillId="2" borderId="2" xfId="0" applyFill="1" applyBorder="1" applyAlignment="1"/>
    <xf numFmtId="0" fontId="0" fillId="2" borderId="0" xfId="0" applyFill="1" applyBorder="1" applyAlignment="1"/>
    <xf numFmtId="0" fontId="20" fillId="2" borderId="0" xfId="0" applyFont="1" applyFill="1">
      <alignment vertical="center"/>
    </xf>
    <xf numFmtId="0" fontId="18" fillId="2" borderId="0" xfId="0" applyFont="1" applyFill="1" applyBorder="1" applyAlignment="1"/>
    <xf numFmtId="0" fontId="18" fillId="2" borderId="3" xfId="0" applyFont="1" applyFill="1" applyBorder="1" applyAlignment="1"/>
    <xf numFmtId="0" fontId="18" fillId="2" borderId="8" xfId="0" applyFont="1" applyFill="1" applyBorder="1" applyAlignment="1"/>
    <xf numFmtId="0" fontId="0" fillId="2" borderId="0" xfId="0" applyFill="1" applyBorder="1">
      <alignment vertical="center"/>
    </xf>
    <xf numFmtId="0" fontId="0" fillId="2" borderId="8" xfId="0" applyFill="1" applyBorder="1" applyAlignment="1"/>
    <xf numFmtId="0" fontId="10" fillId="2" borderId="5" xfId="0" applyFont="1" applyFill="1" applyBorder="1" applyAlignment="1">
      <alignment horizontal="center" vertical="center"/>
    </xf>
    <xf numFmtId="0" fontId="9" fillId="2" borderId="5" xfId="0" applyFont="1" applyFill="1" applyBorder="1" applyAlignment="1"/>
    <xf numFmtId="0" fontId="0" fillId="2" borderId="5" xfId="0" applyFill="1" applyBorder="1">
      <alignment vertical="center"/>
    </xf>
    <xf numFmtId="0" fontId="0" fillId="2" borderId="6" xfId="0" applyFill="1" applyBorder="1">
      <alignment vertical="center"/>
    </xf>
    <xf numFmtId="0" fontId="10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/>
    <xf numFmtId="0" fontId="10" fillId="2" borderId="7" xfId="0" applyFont="1" applyFill="1" applyBorder="1" applyAlignment="1">
      <alignment horizontal="center" vertical="center"/>
    </xf>
    <xf numFmtId="0" fontId="9" fillId="2" borderId="7" xfId="0" applyFont="1" applyFill="1" applyBorder="1" applyAlignment="1"/>
    <xf numFmtId="0" fontId="11" fillId="2" borderId="2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0" fillId="2" borderId="7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" xfId="0" applyFill="1" applyBorder="1">
      <alignment vertical="center"/>
    </xf>
    <xf numFmtId="0" fontId="19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/>
    <xf numFmtId="0" fontId="18" fillId="2" borderId="1" xfId="0" applyFont="1" applyFill="1" applyBorder="1">
      <alignment vertical="center"/>
    </xf>
    <xf numFmtId="0" fontId="7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7" fillId="0" borderId="1" xfId="0" applyFont="1" applyFill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0" fillId="2" borderId="1" xfId="0" applyFill="1" applyBorder="1" applyAlignment="1"/>
    <xf numFmtId="0" fontId="0" fillId="2" borderId="3" xfId="0" applyFill="1" applyBorder="1" applyAlignment="1"/>
    <xf numFmtId="0" fontId="0" fillId="2" borderId="4" xfId="0" applyFill="1" applyBorder="1" applyAlignment="1"/>
    <xf numFmtId="0" fontId="0" fillId="2" borderId="6" xfId="0" applyFill="1" applyBorder="1" applyAlignment="1"/>
    <xf numFmtId="0" fontId="0" fillId="2" borderId="9" xfId="0" applyFill="1" applyBorder="1" applyAlignment="1"/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20" fillId="2" borderId="5" xfId="0" applyFont="1" applyFill="1" applyBorder="1">
      <alignment vertical="center"/>
    </xf>
    <xf numFmtId="0" fontId="18" fillId="2" borderId="7" xfId="0" applyFont="1" applyFill="1" applyBorder="1">
      <alignment vertical="center"/>
    </xf>
    <xf numFmtId="0" fontId="20" fillId="2" borderId="8" xfId="0" applyFont="1" applyFill="1" applyBorder="1">
      <alignment vertical="center"/>
    </xf>
    <xf numFmtId="0" fontId="20" fillId="2" borderId="9" xfId="0" applyFont="1" applyFill="1" applyBorder="1">
      <alignment vertical="center"/>
    </xf>
    <xf numFmtId="0" fontId="20" fillId="2" borderId="2" xfId="0" applyFont="1" applyFill="1" applyBorder="1">
      <alignment vertical="center"/>
    </xf>
    <xf numFmtId="0" fontId="20" fillId="2" borderId="7" xfId="0" applyFont="1" applyFill="1" applyBorder="1">
      <alignment vertical="center"/>
    </xf>
    <xf numFmtId="0" fontId="0" fillId="2" borderId="5" xfId="0" applyFill="1" applyBorder="1" applyAlignment="1"/>
    <xf numFmtId="0" fontId="0" fillId="2" borderId="7" xfId="0" applyFill="1" applyBorder="1" applyAlignment="1"/>
    <xf numFmtId="0" fontId="18" fillId="2" borderId="5" xfId="0" applyFont="1" applyFill="1" applyBorder="1">
      <alignment vertical="center"/>
    </xf>
    <xf numFmtId="0" fontId="23" fillId="2" borderId="3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20" fillId="9" borderId="10" xfId="0" applyFont="1" applyFill="1" applyBorder="1" applyAlignment="1">
      <alignment horizontal="center"/>
    </xf>
    <xf numFmtId="0" fontId="20" fillId="9" borderId="11" xfId="0" applyFont="1" applyFill="1" applyBorder="1" applyAlignment="1">
      <alignment horizontal="center"/>
    </xf>
    <xf numFmtId="0" fontId="20" fillId="9" borderId="12" xfId="0" applyFont="1" applyFill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0" fillId="0" borderId="0" xfId="0" applyFont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Normal" xfId="0" builtinId="0"/>
  </cellStyles>
  <dxfs count="76">
    <dxf>
      <fill>
        <patternFill patternType="solid">
          <bgColor rgb="FFFF0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50"/>
        </patternFill>
      </fill>
    </dxf>
    <dxf>
      <font>
        <sz val="11"/>
        <color rgb="FF000000"/>
        <name val="Helvetica"/>
      </font>
      <fill>
        <patternFill patternType="solid">
          <bgColor rgb="FFC73934"/>
        </patternFill>
      </fill>
    </dxf>
    <dxf>
      <font>
        <sz val="11"/>
        <color rgb="FF000000"/>
        <name val="Helvetica"/>
      </font>
      <fill>
        <patternFill patternType="solid">
          <bgColor rgb="FFEBBD4A"/>
        </patternFill>
      </fill>
    </dxf>
    <dxf>
      <font>
        <sz val="11"/>
        <color rgb="FF000000"/>
        <name val="Helvetica"/>
      </font>
      <fill>
        <patternFill patternType="solid">
          <bgColor rgb="FF59A1CC"/>
        </patternFill>
      </fill>
    </dxf>
    <dxf>
      <font>
        <sz val="11"/>
        <color rgb="FF000000"/>
        <name val="Helvetica"/>
      </font>
      <fill>
        <patternFill patternType="solid">
          <bgColor rgb="FF4BA456"/>
        </patternFill>
      </fill>
    </dxf>
    <dxf>
      <font>
        <sz val="11"/>
        <color rgb="FF000000"/>
        <name val="Helvetica"/>
      </font>
      <fill>
        <patternFill patternType="solid">
          <bgColor rgb="FFC73934"/>
        </patternFill>
      </fill>
    </dxf>
    <dxf>
      <font>
        <sz val="11"/>
        <color rgb="FF000000"/>
        <name val="Helvetica"/>
      </font>
      <fill>
        <patternFill patternType="solid">
          <bgColor rgb="FFEBBD4A"/>
        </patternFill>
      </fill>
    </dxf>
    <dxf>
      <font>
        <sz val="11"/>
        <color rgb="FF000000"/>
        <name val="Helvetica"/>
      </font>
      <fill>
        <patternFill patternType="solid">
          <bgColor rgb="FF59A1CC"/>
        </patternFill>
      </fill>
    </dxf>
    <dxf>
      <font>
        <sz val="11"/>
        <color rgb="FF000000"/>
        <name val="Helvetica"/>
      </font>
      <fill>
        <patternFill patternType="solid">
          <bgColor rgb="FF4BA456"/>
        </patternFill>
      </fill>
    </dxf>
    <dxf>
      <font>
        <sz val="11"/>
        <color rgb="FF000000"/>
        <name val="Helvetica"/>
      </font>
      <fill>
        <patternFill patternType="solid">
          <bgColor rgb="FFC73934"/>
        </patternFill>
      </fill>
    </dxf>
    <dxf>
      <font>
        <sz val="11"/>
        <color rgb="FF000000"/>
        <name val="Helvetica"/>
      </font>
      <fill>
        <patternFill patternType="solid">
          <bgColor rgb="FFEBBD4A"/>
        </patternFill>
      </fill>
    </dxf>
    <dxf>
      <font>
        <sz val="11"/>
        <color rgb="FF000000"/>
        <name val="Helvetica"/>
      </font>
      <fill>
        <patternFill patternType="solid">
          <bgColor rgb="FF59A1CC"/>
        </patternFill>
      </fill>
    </dxf>
    <dxf>
      <font>
        <sz val="11"/>
        <color rgb="FF000000"/>
        <name val="Helvetica"/>
      </font>
      <fill>
        <patternFill patternType="solid">
          <bgColor rgb="FF4BA456"/>
        </patternFill>
      </fill>
    </dxf>
    <dxf>
      <font>
        <sz val="11"/>
        <color rgb="FF000000"/>
        <name val="Helvetica"/>
      </font>
      <fill>
        <patternFill patternType="solid">
          <bgColor rgb="FFC73934"/>
        </patternFill>
      </fill>
    </dxf>
    <dxf>
      <font>
        <sz val="11"/>
        <color rgb="FF000000"/>
        <name val="Helvetica"/>
      </font>
      <fill>
        <patternFill patternType="solid">
          <bgColor rgb="FFEBBD4A"/>
        </patternFill>
      </fill>
    </dxf>
    <dxf>
      <font>
        <sz val="11"/>
        <color rgb="FF000000"/>
        <name val="Helvetica"/>
      </font>
      <fill>
        <patternFill patternType="solid">
          <bgColor rgb="FF59A1CC"/>
        </patternFill>
      </fill>
    </dxf>
    <dxf>
      <font>
        <sz val="11"/>
        <color rgb="FF000000"/>
        <name val="Helvetica"/>
      </font>
      <fill>
        <patternFill patternType="solid">
          <bgColor rgb="FF4BA456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50"/>
        </patternFill>
      </fill>
    </dxf>
    <dxf>
      <font>
        <sz val="11"/>
        <color rgb="FF000000"/>
        <name val="Helvetica"/>
      </font>
      <fill>
        <patternFill patternType="solid">
          <bgColor rgb="FFC73934"/>
        </patternFill>
      </fill>
    </dxf>
    <dxf>
      <font>
        <sz val="11"/>
        <color rgb="FF000000"/>
        <name val="Helvetica"/>
      </font>
      <fill>
        <patternFill patternType="solid">
          <bgColor rgb="FFEBBD4A"/>
        </patternFill>
      </fill>
    </dxf>
    <dxf>
      <font>
        <sz val="11"/>
        <color rgb="FF000000"/>
        <name val="Helvetica"/>
      </font>
      <fill>
        <patternFill patternType="solid">
          <bgColor rgb="FF59A1CC"/>
        </patternFill>
      </fill>
    </dxf>
    <dxf>
      <font>
        <sz val="11"/>
        <color rgb="FF000000"/>
        <name val="Helvetica"/>
      </font>
      <fill>
        <patternFill patternType="solid">
          <bgColor rgb="FF4BA456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BDAEA-C155-864B-BFA2-2637CEAC28C2}">
  <dimension ref="C2:M16"/>
  <sheetViews>
    <sheetView zoomScale="125" workbookViewId="0">
      <selection activeCell="I22" sqref="I22"/>
    </sheetView>
  </sheetViews>
  <sheetFormatPr baseColWidth="10" defaultRowHeight="15"/>
  <cols>
    <col min="1" max="16384" width="10.83203125" style="145"/>
  </cols>
  <sheetData>
    <row r="2" spans="3:13">
      <c r="C2" s="274"/>
      <c r="D2" s="286" t="s">
        <v>94</v>
      </c>
      <c r="E2" s="286"/>
      <c r="F2" s="286"/>
      <c r="G2" s="286"/>
      <c r="H2" s="286"/>
      <c r="I2" s="286"/>
      <c r="J2" s="275"/>
      <c r="K2" s="275"/>
      <c r="L2" s="275"/>
      <c r="M2" s="276"/>
    </row>
    <row r="3" spans="3:13">
      <c r="C3" s="247"/>
      <c r="D3" s="287"/>
      <c r="E3" s="287"/>
      <c r="F3" s="287"/>
      <c r="G3" s="287"/>
      <c r="H3" s="287"/>
      <c r="I3" s="287"/>
      <c r="J3" s="243"/>
      <c r="K3" s="243"/>
      <c r="L3" s="243"/>
      <c r="M3" s="248"/>
    </row>
    <row r="4" spans="3:13">
      <c r="C4" s="247"/>
      <c r="D4" s="287"/>
      <c r="E4" s="287"/>
      <c r="F4" s="287"/>
      <c r="G4" s="287"/>
      <c r="H4" s="287"/>
      <c r="I4" s="287"/>
      <c r="J4" s="243"/>
      <c r="K4" s="243"/>
      <c r="L4" s="243"/>
      <c r="M4" s="248"/>
    </row>
    <row r="5" spans="3:13">
      <c r="C5" s="247"/>
      <c r="D5" s="243"/>
      <c r="E5" s="243"/>
      <c r="F5" s="243"/>
      <c r="G5" s="243"/>
      <c r="H5" s="243"/>
      <c r="I5" s="243"/>
      <c r="J5" s="243"/>
      <c r="K5" s="243"/>
      <c r="L5" s="243"/>
      <c r="M5" s="248"/>
    </row>
    <row r="6" spans="3:13">
      <c r="C6" s="285" t="s">
        <v>95</v>
      </c>
      <c r="D6" s="243"/>
      <c r="E6" s="243"/>
      <c r="F6" s="243"/>
      <c r="G6" s="243"/>
      <c r="H6" s="243"/>
      <c r="I6" s="243"/>
      <c r="J6" s="243"/>
      <c r="K6" s="243"/>
      <c r="L6" s="243"/>
      <c r="M6" s="248"/>
    </row>
    <row r="7" spans="3:13">
      <c r="C7" s="285" t="s">
        <v>96</v>
      </c>
      <c r="D7" s="243"/>
      <c r="E7" s="243"/>
      <c r="F7" s="243"/>
      <c r="G7" s="243"/>
      <c r="H7" s="243"/>
      <c r="I7" s="243"/>
      <c r="J7" s="243"/>
      <c r="K7" s="243"/>
      <c r="L7" s="243"/>
      <c r="M7" s="248"/>
    </row>
    <row r="8" spans="3:13">
      <c r="C8" s="285" t="s">
        <v>97</v>
      </c>
      <c r="D8" s="243"/>
      <c r="E8" s="243"/>
      <c r="F8" s="243"/>
      <c r="G8" s="243"/>
      <c r="H8" s="243"/>
      <c r="I8" s="243"/>
      <c r="J8" s="243"/>
      <c r="K8" s="243"/>
      <c r="L8" s="243"/>
      <c r="M8" s="248"/>
    </row>
    <row r="9" spans="3:13">
      <c r="C9" s="285" t="s">
        <v>98</v>
      </c>
      <c r="D9" s="243"/>
      <c r="E9" s="243"/>
      <c r="F9" s="243"/>
      <c r="G9" s="243"/>
      <c r="H9" s="243"/>
      <c r="I9" s="243"/>
      <c r="J9" s="243"/>
      <c r="K9" s="243"/>
      <c r="L9" s="243"/>
      <c r="M9" s="248"/>
    </row>
    <row r="10" spans="3:13">
      <c r="C10" s="285" t="s">
        <v>99</v>
      </c>
      <c r="D10" s="243"/>
      <c r="E10" s="243"/>
      <c r="F10" s="243"/>
      <c r="G10" s="243"/>
      <c r="H10" s="243"/>
      <c r="I10" s="243"/>
      <c r="J10" s="243"/>
      <c r="K10" s="243"/>
      <c r="L10" s="243"/>
      <c r="M10" s="248"/>
    </row>
    <row r="11" spans="3:13">
      <c r="C11" s="285" t="s">
        <v>100</v>
      </c>
      <c r="D11" s="243"/>
      <c r="E11" s="243"/>
      <c r="F11" s="243"/>
      <c r="G11" s="243"/>
      <c r="H11" s="243"/>
      <c r="I11" s="243"/>
      <c r="J11" s="243"/>
      <c r="K11" s="243"/>
      <c r="L11" s="243"/>
      <c r="M11" s="248"/>
    </row>
    <row r="12" spans="3:13">
      <c r="C12" s="285" t="s">
        <v>101</v>
      </c>
      <c r="D12" s="243"/>
      <c r="E12" s="243"/>
      <c r="F12" s="243"/>
      <c r="G12" s="243"/>
      <c r="H12" s="243"/>
      <c r="I12" s="243"/>
      <c r="J12" s="243"/>
      <c r="K12" s="243"/>
      <c r="L12" s="243"/>
      <c r="M12" s="248"/>
    </row>
    <row r="13" spans="3:13">
      <c r="C13" s="285" t="s">
        <v>102</v>
      </c>
      <c r="D13" s="243"/>
      <c r="E13" s="243"/>
      <c r="F13" s="243"/>
      <c r="G13" s="243"/>
      <c r="H13" s="243"/>
      <c r="I13" s="243"/>
      <c r="J13" s="243"/>
      <c r="K13" s="243"/>
      <c r="L13" s="243"/>
      <c r="M13" s="248"/>
    </row>
    <row r="14" spans="3:13">
      <c r="C14" s="285" t="s">
        <v>103</v>
      </c>
      <c r="D14" s="243"/>
      <c r="E14" s="243"/>
      <c r="F14" s="243"/>
      <c r="G14" s="243"/>
      <c r="H14" s="243"/>
      <c r="I14" s="243"/>
      <c r="J14" s="243"/>
      <c r="K14" s="243"/>
      <c r="L14" s="243"/>
      <c r="M14" s="248"/>
    </row>
    <row r="15" spans="3:13">
      <c r="C15" s="285" t="s">
        <v>104</v>
      </c>
      <c r="D15" s="243"/>
      <c r="E15" s="243"/>
      <c r="F15" s="243"/>
      <c r="G15" s="243"/>
      <c r="H15" s="243"/>
      <c r="I15" s="243"/>
      <c r="J15" s="243"/>
      <c r="K15" s="243"/>
      <c r="L15" s="243"/>
      <c r="M15" s="248"/>
    </row>
    <row r="16" spans="3:13">
      <c r="C16" s="255"/>
      <c r="D16" s="256"/>
      <c r="E16" s="256"/>
      <c r="F16" s="256"/>
      <c r="G16" s="256"/>
      <c r="H16" s="256"/>
      <c r="I16" s="256"/>
      <c r="J16" s="256"/>
      <c r="K16" s="256"/>
      <c r="L16" s="256"/>
      <c r="M16" s="257"/>
    </row>
  </sheetData>
  <mergeCells count="1">
    <mergeCell ref="D2:I4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E18CE1-CFB9-4E40-B06D-E8570132B928}">
  <dimension ref="A1:AC152"/>
  <sheetViews>
    <sheetView workbookViewId="0">
      <selection activeCell="L22" sqref="L22"/>
    </sheetView>
  </sheetViews>
  <sheetFormatPr baseColWidth="10" defaultRowHeight="15"/>
  <cols>
    <col min="1" max="1" width="10.83203125" style="145"/>
    <col min="2" max="2" width="15.1640625" style="145" bestFit="1" customWidth="1"/>
    <col min="3" max="16384" width="10.83203125" style="145"/>
  </cols>
  <sheetData>
    <row r="1" spans="1:29">
      <c r="A1" s="258"/>
      <c r="B1" s="269"/>
      <c r="C1" s="269" t="s">
        <v>46</v>
      </c>
      <c r="D1" s="269" t="s">
        <v>47</v>
      </c>
      <c r="E1" s="269" t="s">
        <v>48</v>
      </c>
      <c r="I1" s="274"/>
      <c r="J1" s="274"/>
      <c r="K1" s="275"/>
      <c r="L1" s="275"/>
      <c r="M1" s="275"/>
      <c r="N1" s="276"/>
      <c r="O1" s="274"/>
      <c r="P1" s="275"/>
      <c r="Q1" s="275"/>
      <c r="R1" s="275"/>
      <c r="S1" s="276"/>
      <c r="T1" s="274"/>
      <c r="U1" s="275"/>
      <c r="V1" s="275"/>
      <c r="W1" s="275"/>
      <c r="X1" s="276"/>
      <c r="Y1" s="275"/>
      <c r="Z1" s="275"/>
      <c r="AA1" s="275"/>
      <c r="AB1" s="275"/>
      <c r="AC1" s="276"/>
    </row>
    <row r="2" spans="1:29">
      <c r="A2" s="261" t="s">
        <v>85</v>
      </c>
      <c r="B2" s="259" t="s">
        <v>68</v>
      </c>
      <c r="C2" s="269" t="s">
        <v>41</v>
      </c>
      <c r="D2" s="269" t="s">
        <v>41</v>
      </c>
      <c r="E2" s="269" t="s">
        <v>41</v>
      </c>
      <c r="I2" s="281"/>
      <c r="J2" s="311" t="s">
        <v>18</v>
      </c>
      <c r="K2" s="312"/>
      <c r="L2" s="312"/>
      <c r="M2" s="312"/>
      <c r="N2" s="313"/>
      <c r="O2" s="311" t="s">
        <v>19</v>
      </c>
      <c r="P2" s="312"/>
      <c r="Q2" s="312"/>
      <c r="R2" s="312"/>
      <c r="S2" s="313"/>
      <c r="T2" s="311" t="s">
        <v>20</v>
      </c>
      <c r="U2" s="312"/>
      <c r="V2" s="312"/>
      <c r="W2" s="312"/>
      <c r="X2" s="313"/>
      <c r="Y2" s="312" t="s">
        <v>21</v>
      </c>
      <c r="Z2" s="312"/>
      <c r="AA2" s="312"/>
      <c r="AB2" s="312"/>
      <c r="AC2" s="313"/>
    </row>
    <row r="3" spans="1:29">
      <c r="A3" s="308" t="s">
        <v>79</v>
      </c>
      <c r="B3" s="241" t="s">
        <v>61</v>
      </c>
      <c r="C3" s="270">
        <v>2.781931E-2</v>
      </c>
      <c r="D3" s="270">
        <v>60.393480340000004</v>
      </c>
      <c r="E3" s="271">
        <v>78.190485719999998</v>
      </c>
      <c r="I3" s="278" t="s">
        <v>88</v>
      </c>
      <c r="J3" s="282" t="s">
        <v>69</v>
      </c>
      <c r="K3" s="279" t="s">
        <v>70</v>
      </c>
      <c r="L3" s="279" t="s">
        <v>71</v>
      </c>
      <c r="M3" s="279" t="s">
        <v>72</v>
      </c>
      <c r="N3" s="280" t="s">
        <v>73</v>
      </c>
      <c r="O3" s="282" t="s">
        <v>69</v>
      </c>
      <c r="P3" s="279" t="s">
        <v>70</v>
      </c>
      <c r="Q3" s="279" t="s">
        <v>71</v>
      </c>
      <c r="R3" s="279" t="s">
        <v>72</v>
      </c>
      <c r="S3" s="280" t="s">
        <v>73</v>
      </c>
      <c r="T3" s="282" t="s">
        <v>69</v>
      </c>
      <c r="U3" s="279" t="s">
        <v>70</v>
      </c>
      <c r="V3" s="279" t="s">
        <v>71</v>
      </c>
      <c r="W3" s="279" t="s">
        <v>72</v>
      </c>
      <c r="X3" s="280" t="s">
        <v>73</v>
      </c>
      <c r="Y3" s="279" t="s">
        <v>69</v>
      </c>
      <c r="Z3" s="279" t="s">
        <v>70</v>
      </c>
      <c r="AA3" s="279" t="s">
        <v>71</v>
      </c>
      <c r="AB3" s="279" t="s">
        <v>72</v>
      </c>
      <c r="AC3" s="280" t="s">
        <v>73</v>
      </c>
    </row>
    <row r="4" spans="1:29">
      <c r="A4" s="309"/>
      <c r="B4" s="241" t="s">
        <v>13</v>
      </c>
      <c r="C4" s="238">
        <v>9.7274200000000005E-3</v>
      </c>
      <c r="D4" s="238">
        <v>1.373563E-2</v>
      </c>
      <c r="E4" s="272">
        <v>1.215023E-2</v>
      </c>
      <c r="I4" s="281" t="s">
        <v>46</v>
      </c>
      <c r="J4" s="237">
        <v>7.9806700000000005E-3</v>
      </c>
      <c r="K4" s="270">
        <v>0.12460603000000001</v>
      </c>
      <c r="L4" s="270">
        <v>2.9368169999999999E-2</v>
      </c>
      <c r="M4" s="270">
        <v>3.6105070000000003E-2</v>
      </c>
      <c r="N4" s="271">
        <v>4.3005389999999998E-2</v>
      </c>
      <c r="O4" s="237">
        <v>0.4</v>
      </c>
      <c r="P4" s="270">
        <v>5.550074E-2</v>
      </c>
      <c r="Q4" s="270">
        <v>5.036181E-2</v>
      </c>
      <c r="R4" s="270">
        <v>2.6281209999999999E-2</v>
      </c>
      <c r="S4" s="271">
        <v>4.5836519999999999E-2</v>
      </c>
      <c r="T4" s="237">
        <v>3.2374600000000002E-3</v>
      </c>
      <c r="U4" s="270">
        <v>1.5219450000000001E-2</v>
      </c>
      <c r="V4" s="270">
        <v>4.0884199999999997E-3</v>
      </c>
      <c r="W4" s="270">
        <v>7.0754600000000004E-3</v>
      </c>
      <c r="X4" s="271">
        <v>3.4110799999999999E-3</v>
      </c>
      <c r="Y4" s="270">
        <v>1.44889E-3</v>
      </c>
      <c r="Z4" s="270">
        <v>0</v>
      </c>
      <c r="AA4" s="270">
        <v>0</v>
      </c>
      <c r="AB4" s="270">
        <v>7.9622999999999998E-4</v>
      </c>
      <c r="AC4" s="271">
        <v>0</v>
      </c>
    </row>
    <row r="5" spans="1:29">
      <c r="A5" s="309"/>
      <c r="B5" s="242" t="s">
        <v>14</v>
      </c>
      <c r="C5" s="238">
        <v>2.5058300000000001E-3</v>
      </c>
      <c r="D5" s="238">
        <v>1.3161529999999999E-2</v>
      </c>
      <c r="E5" s="272">
        <v>0.12571191000000001</v>
      </c>
      <c r="I5" s="277" t="s">
        <v>47</v>
      </c>
      <c r="J5" s="283">
        <v>8.8507290000000002E-2</v>
      </c>
      <c r="K5" s="238">
        <v>0.20442223000000001</v>
      </c>
      <c r="L5" s="238">
        <v>0.26634687000000001</v>
      </c>
      <c r="M5" s="238">
        <v>0.16901658999999999</v>
      </c>
      <c r="N5" s="272">
        <v>0.31973181000000001</v>
      </c>
      <c r="O5" s="283">
        <v>0.21150837</v>
      </c>
      <c r="P5" s="238">
        <v>3.5973209999999999E-2</v>
      </c>
      <c r="Q5" s="238">
        <v>0.30177769999999998</v>
      </c>
      <c r="R5" s="238">
        <v>8.5528060000000003E-2</v>
      </c>
      <c r="S5" s="272">
        <v>0.15986797999999999</v>
      </c>
      <c r="T5" s="283">
        <v>1.965095E-2</v>
      </c>
      <c r="U5" s="238">
        <v>7.1711600000000002E-3</v>
      </c>
      <c r="V5" s="238">
        <v>4.7707299999999999E-3</v>
      </c>
      <c r="W5" s="238">
        <v>6.8507699999999999E-3</v>
      </c>
      <c r="X5" s="272">
        <v>7.18025E-3</v>
      </c>
      <c r="Y5" s="238">
        <v>5.9604900000000002E-2</v>
      </c>
      <c r="Z5" s="238">
        <v>0</v>
      </c>
      <c r="AA5" s="238">
        <v>2.21849E-2</v>
      </c>
      <c r="AB5" s="238">
        <v>0</v>
      </c>
      <c r="AC5" s="272">
        <v>1.117194E-2</v>
      </c>
    </row>
    <row r="6" spans="1:29">
      <c r="A6" s="309"/>
      <c r="B6" s="240" t="s">
        <v>62</v>
      </c>
      <c r="C6" s="238">
        <v>3.9421680000000001E-2</v>
      </c>
      <c r="D6" s="238">
        <v>95.485505950000004</v>
      </c>
      <c r="E6" s="272">
        <v>97.515709180000002</v>
      </c>
      <c r="I6" s="282" t="s">
        <v>48</v>
      </c>
      <c r="J6" s="284">
        <v>6.2234108600000004</v>
      </c>
      <c r="K6" s="244">
        <v>12.123623650000001</v>
      </c>
      <c r="L6" s="244">
        <v>6.5740945999999996</v>
      </c>
      <c r="M6" s="244">
        <v>2.1546779100000002</v>
      </c>
      <c r="N6" s="273">
        <v>29.946218229999999</v>
      </c>
      <c r="O6" s="284">
        <v>1.64105027</v>
      </c>
      <c r="P6" s="244">
        <v>0.23948354999999999</v>
      </c>
      <c r="Q6" s="244">
        <v>0.75362183000000005</v>
      </c>
      <c r="R6" s="244">
        <v>0.25052553</v>
      </c>
      <c r="S6" s="273">
        <v>1.0913662099999999</v>
      </c>
      <c r="T6" s="284">
        <v>0.60338773999999995</v>
      </c>
      <c r="U6" s="244">
        <v>0.84130621999999999</v>
      </c>
      <c r="V6" s="244">
        <v>0.24580732</v>
      </c>
      <c r="W6" s="244">
        <v>0.25407390000000002</v>
      </c>
      <c r="X6" s="273">
        <v>0.48500943000000002</v>
      </c>
      <c r="Y6" s="244">
        <v>0.16165154000000001</v>
      </c>
      <c r="Z6" s="244">
        <v>0</v>
      </c>
      <c r="AA6" s="244">
        <v>0.16186971</v>
      </c>
      <c r="AB6" s="244">
        <v>0</v>
      </c>
      <c r="AC6" s="273">
        <v>2.2119499999999999E-3</v>
      </c>
    </row>
    <row r="7" spans="1:29">
      <c r="A7" s="309"/>
      <c r="B7" s="241" t="s">
        <v>16</v>
      </c>
      <c r="C7" s="238">
        <v>7.8066910000000003E-2</v>
      </c>
      <c r="D7" s="238">
        <v>7.6962950000000002E-2</v>
      </c>
      <c r="E7" s="272">
        <v>0.41743970000000002</v>
      </c>
      <c r="J7" s="240"/>
      <c r="K7" s="240"/>
      <c r="L7" s="240"/>
      <c r="M7" s="240"/>
      <c r="N7" s="243"/>
      <c r="O7" s="243"/>
    </row>
    <row r="8" spans="1:29">
      <c r="A8" s="309"/>
      <c r="B8" s="242" t="s">
        <v>15</v>
      </c>
      <c r="C8" s="238">
        <v>3.2024770000000001E-2</v>
      </c>
      <c r="D8" s="238">
        <v>0.13674729999999999</v>
      </c>
      <c r="E8" s="272">
        <v>30.813257709999998</v>
      </c>
      <c r="J8" s="240"/>
      <c r="K8" s="240"/>
      <c r="L8" s="240"/>
      <c r="M8" s="240"/>
      <c r="N8" s="243"/>
      <c r="O8" s="243"/>
    </row>
    <row r="9" spans="1:29">
      <c r="A9" s="309"/>
      <c r="B9" s="240" t="s">
        <v>63</v>
      </c>
      <c r="C9" s="238">
        <v>0.50209205000000001</v>
      </c>
      <c r="D9" s="238">
        <v>96.378269619999998</v>
      </c>
      <c r="E9" s="272">
        <v>96.186874660000001</v>
      </c>
      <c r="J9" s="243"/>
      <c r="K9" s="243"/>
      <c r="L9" s="243"/>
      <c r="M9" s="243"/>
      <c r="N9" s="243"/>
      <c r="O9" s="243"/>
    </row>
    <row r="10" spans="1:29">
      <c r="A10" s="309"/>
      <c r="B10" s="241" t="s">
        <v>20</v>
      </c>
      <c r="C10" s="238">
        <v>3.2374600000000002E-3</v>
      </c>
      <c r="D10" s="238">
        <v>1.965095E-2</v>
      </c>
      <c r="E10" s="272">
        <v>0.60338773999999995</v>
      </c>
      <c r="J10" s="243"/>
      <c r="K10" s="243"/>
      <c r="L10" s="243"/>
      <c r="M10" s="243"/>
      <c r="N10" s="243"/>
      <c r="O10" s="243"/>
    </row>
    <row r="11" spans="1:29">
      <c r="A11" s="309"/>
      <c r="B11" s="240" t="s">
        <v>18</v>
      </c>
      <c r="C11" s="238">
        <v>7.9806700000000005E-3</v>
      </c>
      <c r="D11" s="238">
        <v>8.8507290000000002E-2</v>
      </c>
      <c r="E11" s="272">
        <v>6.2234108600000004</v>
      </c>
      <c r="J11" s="243"/>
      <c r="K11" s="243"/>
      <c r="L11" s="243"/>
      <c r="M11" s="243"/>
      <c r="N11" s="243"/>
      <c r="O11" s="243"/>
    </row>
    <row r="12" spans="1:29">
      <c r="A12" s="309"/>
      <c r="B12" s="240" t="s">
        <v>19</v>
      </c>
      <c r="C12" s="238">
        <v>4.908419E-2</v>
      </c>
      <c r="D12" s="238">
        <v>0.21150837</v>
      </c>
      <c r="E12" s="272">
        <v>1.64105027</v>
      </c>
      <c r="J12" s="243"/>
      <c r="K12" s="243"/>
      <c r="L12" s="243"/>
      <c r="M12" s="243"/>
      <c r="N12" s="243"/>
      <c r="O12" s="243"/>
    </row>
    <row r="13" spans="1:29">
      <c r="A13" s="309"/>
      <c r="B13" s="242" t="s">
        <v>21</v>
      </c>
      <c r="C13" s="238">
        <v>1.44889E-3</v>
      </c>
      <c r="D13" s="238">
        <v>5.9604900000000002E-2</v>
      </c>
      <c r="E13" s="272">
        <v>0.16165154000000001</v>
      </c>
      <c r="J13" s="243"/>
      <c r="K13" s="243"/>
      <c r="L13" s="243"/>
      <c r="M13" s="243"/>
      <c r="N13" s="243"/>
      <c r="O13" s="243"/>
    </row>
    <row r="14" spans="1:29">
      <c r="A14" s="309"/>
      <c r="B14" s="240" t="s">
        <v>64</v>
      </c>
      <c r="C14" s="238">
        <v>4.93426E-2</v>
      </c>
      <c r="D14" s="238">
        <v>90.488166629999995</v>
      </c>
      <c r="E14" s="272">
        <v>91.465341390000006</v>
      </c>
      <c r="J14" s="243"/>
      <c r="K14" s="240"/>
      <c r="L14" s="240"/>
      <c r="M14" s="240"/>
      <c r="N14" s="240"/>
      <c r="O14" s="243"/>
    </row>
    <row r="15" spans="1:29">
      <c r="A15" s="309"/>
      <c r="B15" s="241" t="s">
        <v>24</v>
      </c>
      <c r="C15" s="238">
        <v>1.82266E-3</v>
      </c>
      <c r="D15" s="238">
        <v>1.242383E-2</v>
      </c>
      <c r="E15" s="272">
        <v>1.9589605000000001</v>
      </c>
      <c r="J15" s="243"/>
      <c r="K15" s="243"/>
      <c r="L15" s="243"/>
      <c r="M15" s="243"/>
      <c r="N15" s="243"/>
      <c r="O15" s="243"/>
    </row>
    <row r="16" spans="1:29">
      <c r="A16" s="309"/>
      <c r="B16" s="240" t="s">
        <v>23</v>
      </c>
      <c r="C16" s="238">
        <v>9.9260800000000003E-3</v>
      </c>
      <c r="D16" s="238">
        <v>0.14304952000000001</v>
      </c>
      <c r="E16" s="272">
        <v>33.981444070000002</v>
      </c>
    </row>
    <row r="17" spans="1:5">
      <c r="A17" s="309"/>
      <c r="B17" s="242" t="s">
        <v>25</v>
      </c>
      <c r="C17" s="238">
        <v>2.80431E-3</v>
      </c>
      <c r="D17" s="238">
        <v>9.1332000000000002E-4</v>
      </c>
      <c r="E17" s="272">
        <v>0</v>
      </c>
    </row>
    <row r="18" spans="1:5">
      <c r="A18" s="309"/>
      <c r="B18" s="240" t="s">
        <v>65</v>
      </c>
      <c r="C18" s="238">
        <v>8.147095E-2</v>
      </c>
      <c r="D18" s="238">
        <v>17.455000869999999</v>
      </c>
      <c r="E18" s="272">
        <v>79.957687949999993</v>
      </c>
    </row>
    <row r="19" spans="1:5">
      <c r="A19" s="309"/>
      <c r="B19" s="241" t="s">
        <v>27</v>
      </c>
      <c r="C19" s="238">
        <v>0.25140657999999999</v>
      </c>
      <c r="D19" s="238">
        <v>0.26343474</v>
      </c>
      <c r="E19" s="272">
        <v>0.25176071</v>
      </c>
    </row>
    <row r="20" spans="1:5">
      <c r="A20" s="309"/>
      <c r="B20" s="240" t="s">
        <v>28</v>
      </c>
      <c r="C20" s="238">
        <v>5.9368299999999997E-3</v>
      </c>
      <c r="D20" s="238">
        <v>7.4903000000000001E-3</v>
      </c>
      <c r="E20" s="272">
        <v>1.629268E-2</v>
      </c>
    </row>
    <row r="21" spans="1:5">
      <c r="A21" s="309"/>
      <c r="B21" s="242" t="s">
        <v>29</v>
      </c>
      <c r="C21" s="238">
        <v>0.75666703999999996</v>
      </c>
      <c r="D21" s="238">
        <v>0.77755684999999997</v>
      </c>
      <c r="E21" s="272">
        <v>0.73636617999999998</v>
      </c>
    </row>
    <row r="22" spans="1:5">
      <c r="A22" s="309"/>
      <c r="B22" s="240" t="s">
        <v>66</v>
      </c>
      <c r="C22" s="238">
        <v>0.29669224999999999</v>
      </c>
      <c r="D22" s="238">
        <v>95.836422519999999</v>
      </c>
      <c r="E22" s="272">
        <v>95.971256019999998</v>
      </c>
    </row>
    <row r="23" spans="1:5">
      <c r="A23" s="309"/>
      <c r="B23" s="241" t="s">
        <v>30</v>
      </c>
      <c r="C23" s="238">
        <v>8.6701520000000004E-2</v>
      </c>
      <c r="D23" s="238">
        <v>86.428618490000005</v>
      </c>
      <c r="E23" s="272">
        <v>85.852656300000007</v>
      </c>
    </row>
    <row r="24" spans="1:5">
      <c r="A24" s="309"/>
      <c r="B24" s="240" t="s">
        <v>31</v>
      </c>
      <c r="C24" s="238">
        <v>0.10331295</v>
      </c>
      <c r="D24" s="238">
        <v>89.767337960000006</v>
      </c>
      <c r="E24" s="272">
        <v>91.522416870000001</v>
      </c>
    </row>
    <row r="25" spans="1:5">
      <c r="A25" s="309"/>
      <c r="B25" s="240" t="s">
        <v>32</v>
      </c>
      <c r="C25" s="238">
        <v>1.30163E-3</v>
      </c>
      <c r="D25" s="238">
        <v>0.17572713000000001</v>
      </c>
      <c r="E25" s="272">
        <v>8.7295665699999994</v>
      </c>
    </row>
    <row r="26" spans="1:5">
      <c r="A26" s="309"/>
      <c r="B26" s="242" t="s">
        <v>33</v>
      </c>
      <c r="C26" s="238">
        <v>4.4153820000000003E-2</v>
      </c>
      <c r="D26" s="238">
        <v>2.903853E-2</v>
      </c>
      <c r="E26" s="272">
        <v>4.5183769999999998E-2</v>
      </c>
    </row>
    <row r="27" spans="1:5">
      <c r="A27" s="309"/>
      <c r="B27" s="240" t="s">
        <v>67</v>
      </c>
      <c r="C27" s="238">
        <v>0.16017335999999999</v>
      </c>
      <c r="D27" s="238" t="s">
        <v>43</v>
      </c>
      <c r="E27" s="272">
        <v>95.468651140000006</v>
      </c>
    </row>
    <row r="28" spans="1:5">
      <c r="A28" s="309"/>
      <c r="B28" s="241" t="s">
        <v>34</v>
      </c>
      <c r="C28" s="238">
        <v>6.6364299999999996E-3</v>
      </c>
      <c r="D28" s="238">
        <v>0.31359758999999998</v>
      </c>
      <c r="E28" s="272">
        <v>77.006680630000005</v>
      </c>
    </row>
    <row r="29" spans="1:5">
      <c r="A29" s="309"/>
      <c r="B29" s="240" t="s">
        <v>35</v>
      </c>
      <c r="C29" s="238">
        <v>0.26530701000000001</v>
      </c>
      <c r="D29" s="238">
        <v>0.26402639999999999</v>
      </c>
      <c r="E29" s="272">
        <v>1.99876999</v>
      </c>
    </row>
    <row r="30" spans="1:5">
      <c r="A30" s="309"/>
      <c r="B30" s="240" t="s">
        <v>36</v>
      </c>
      <c r="C30" s="238">
        <v>0.10828158</v>
      </c>
      <c r="D30" s="238">
        <v>8.1078490000000003E-2</v>
      </c>
      <c r="E30" s="272">
        <v>0.46375212999999998</v>
      </c>
    </row>
    <row r="31" spans="1:5">
      <c r="A31" s="309"/>
      <c r="B31" s="240" t="s">
        <v>37</v>
      </c>
      <c r="C31" s="238">
        <v>1.7801250000000001E-2</v>
      </c>
      <c r="D31" s="238">
        <v>1.5511749999999999E-2</v>
      </c>
      <c r="E31" s="272">
        <v>1.458548E-2</v>
      </c>
    </row>
    <row r="32" spans="1:5">
      <c r="A32" s="310"/>
      <c r="B32" s="242" t="s">
        <v>38</v>
      </c>
      <c r="C32" s="244">
        <v>6.6160999999999998E-4</v>
      </c>
      <c r="D32" s="244">
        <v>5.1909000000000005E-4</v>
      </c>
      <c r="E32" s="273">
        <v>5.1175999999999999E-4</v>
      </c>
    </row>
    <row r="33" spans="1:5">
      <c r="A33" s="308" t="s">
        <v>80</v>
      </c>
      <c r="B33" s="241" t="s">
        <v>61</v>
      </c>
      <c r="C33" s="270">
        <v>0.78989799999999999</v>
      </c>
      <c r="D33" s="270">
        <v>34.836031849999998</v>
      </c>
      <c r="E33" s="271">
        <v>19.234786289999999</v>
      </c>
    </row>
    <row r="34" spans="1:5">
      <c r="A34" s="309"/>
      <c r="B34" s="241" t="s">
        <v>13</v>
      </c>
      <c r="C34" s="238">
        <v>1.681829E-2</v>
      </c>
      <c r="D34" s="238">
        <v>1.269312E-2</v>
      </c>
      <c r="E34" s="272">
        <v>7.2903100000000004E-3</v>
      </c>
    </row>
    <row r="35" spans="1:5">
      <c r="A35" s="309"/>
      <c r="B35" s="242" t="s">
        <v>14</v>
      </c>
      <c r="C35" s="238">
        <v>0</v>
      </c>
      <c r="D35" s="238">
        <v>0</v>
      </c>
      <c r="E35" s="272">
        <v>0</v>
      </c>
    </row>
    <row r="36" spans="1:5">
      <c r="A36" s="309"/>
      <c r="B36" s="240" t="s">
        <v>62</v>
      </c>
      <c r="C36" s="238">
        <v>1.10417414</v>
      </c>
      <c r="D36" s="238">
        <v>97.67797908</v>
      </c>
      <c r="E36" s="272">
        <v>96.962495590000003</v>
      </c>
    </row>
    <row r="37" spans="1:5">
      <c r="A37" s="309"/>
      <c r="B37" s="241" t="s">
        <v>16</v>
      </c>
      <c r="C37" s="238">
        <v>7.6879199999999995E-2</v>
      </c>
      <c r="D37" s="238" t="s">
        <v>43</v>
      </c>
      <c r="E37" s="272">
        <v>0.22174693000000001</v>
      </c>
    </row>
    <row r="38" spans="1:5">
      <c r="A38" s="309"/>
      <c r="B38" s="242" t="s">
        <v>15</v>
      </c>
      <c r="C38" s="238">
        <v>0.28711186999999999</v>
      </c>
      <c r="D38" s="238">
        <v>2.5916809999999998E-2</v>
      </c>
      <c r="E38" s="272">
        <v>3.3302270799999998</v>
      </c>
    </row>
    <row r="39" spans="1:5">
      <c r="A39" s="309"/>
      <c r="B39" s="240" t="s">
        <v>63</v>
      </c>
      <c r="C39" s="238">
        <v>17.29910714</v>
      </c>
      <c r="D39" s="238">
        <v>95.717389060000002</v>
      </c>
      <c r="E39" s="272">
        <v>95.873265630000006</v>
      </c>
    </row>
    <row r="40" spans="1:5">
      <c r="A40" s="309"/>
      <c r="B40" s="241" t="s">
        <v>20</v>
      </c>
      <c r="C40" s="238">
        <v>1.5219450000000001E-2</v>
      </c>
      <c r="D40" s="238">
        <v>7.1711600000000002E-3</v>
      </c>
      <c r="E40" s="272">
        <v>0.84130621999999999</v>
      </c>
    </row>
    <row r="41" spans="1:5">
      <c r="A41" s="309"/>
      <c r="B41" s="240" t="s">
        <v>18</v>
      </c>
      <c r="C41" s="238">
        <v>0.12460603000000001</v>
      </c>
      <c r="D41" s="238">
        <v>0.20442223000000001</v>
      </c>
      <c r="E41" s="272">
        <v>12.123623650000001</v>
      </c>
    </row>
    <row r="42" spans="1:5">
      <c r="A42" s="309"/>
      <c r="B42" s="240" t="s">
        <v>19</v>
      </c>
      <c r="C42" s="238">
        <v>5.550074E-2</v>
      </c>
      <c r="D42" s="238">
        <v>3.5973209999999999E-2</v>
      </c>
      <c r="E42" s="272">
        <v>0.23948354999999999</v>
      </c>
    </row>
    <row r="43" spans="1:5">
      <c r="A43" s="309"/>
      <c r="B43" s="242" t="s">
        <v>21</v>
      </c>
      <c r="C43" s="238">
        <v>0</v>
      </c>
      <c r="D43" s="238">
        <v>0</v>
      </c>
      <c r="E43" s="272">
        <v>0</v>
      </c>
    </row>
    <row r="44" spans="1:5">
      <c r="A44" s="309"/>
      <c r="B44" s="240" t="s">
        <v>64</v>
      </c>
      <c r="C44" s="238">
        <v>0.86821331000000002</v>
      </c>
      <c r="D44" s="238">
        <v>82.159323209999997</v>
      </c>
      <c r="E44" s="272">
        <v>76.217365259999994</v>
      </c>
    </row>
    <row r="45" spans="1:5">
      <c r="A45" s="309"/>
      <c r="B45" s="241" t="s">
        <v>24</v>
      </c>
      <c r="C45" s="238">
        <v>2.9181039999999998E-2</v>
      </c>
      <c r="D45" s="238">
        <v>5.8317999999999998E-4</v>
      </c>
      <c r="E45" s="272">
        <v>0.68907885000000002</v>
      </c>
    </row>
    <row r="46" spans="1:5">
      <c r="A46" s="309"/>
      <c r="B46" s="240" t="s">
        <v>23</v>
      </c>
      <c r="C46" s="238">
        <v>0.27433678</v>
      </c>
      <c r="D46" s="238">
        <v>1.3010839999999999E-2</v>
      </c>
      <c r="E46" s="272">
        <v>3.9244848700000001</v>
      </c>
    </row>
    <row r="47" spans="1:5">
      <c r="A47" s="309"/>
      <c r="B47" s="242" t="s">
        <v>25</v>
      </c>
      <c r="C47" s="238">
        <v>0</v>
      </c>
      <c r="D47" s="238">
        <v>0</v>
      </c>
      <c r="E47" s="272">
        <v>0</v>
      </c>
    </row>
    <row r="48" spans="1:5">
      <c r="A48" s="309"/>
      <c r="B48" s="240" t="s">
        <v>65</v>
      </c>
      <c r="C48" s="238">
        <v>0.70062712999999999</v>
      </c>
      <c r="D48" s="238">
        <v>6.1875498100000002</v>
      </c>
      <c r="E48" s="272">
        <v>44.094264019999997</v>
      </c>
    </row>
    <row r="49" spans="1:5">
      <c r="A49" s="309"/>
      <c r="B49" s="241" t="s">
        <v>27</v>
      </c>
      <c r="C49" s="238">
        <v>0.29500485999999998</v>
      </c>
      <c r="D49" s="238">
        <v>0.28400794000000001</v>
      </c>
      <c r="E49" s="272">
        <v>0.32974102999999999</v>
      </c>
    </row>
    <row r="50" spans="1:5">
      <c r="A50" s="309"/>
      <c r="B50" s="240" t="s">
        <v>28</v>
      </c>
      <c r="C50" s="238">
        <v>4.8322399999999998E-3</v>
      </c>
      <c r="D50" s="238">
        <v>6.1107899999999996E-3</v>
      </c>
      <c r="E50" s="272">
        <v>3.2466999999999999E-3</v>
      </c>
    </row>
    <row r="51" spans="1:5">
      <c r="A51" s="309"/>
      <c r="B51" s="242" t="s">
        <v>29</v>
      </c>
      <c r="C51" s="238">
        <v>0.72831429999999997</v>
      </c>
      <c r="D51" s="238">
        <v>0.73616800999999998</v>
      </c>
      <c r="E51" s="272">
        <v>0.73279605999999997</v>
      </c>
    </row>
    <row r="52" spans="1:5">
      <c r="A52" s="309"/>
      <c r="B52" s="240" t="s">
        <v>66</v>
      </c>
      <c r="C52" s="238">
        <v>0.50827440999999995</v>
      </c>
      <c r="D52" s="238">
        <v>48.5290459</v>
      </c>
      <c r="E52" s="272">
        <v>71.324848380000006</v>
      </c>
    </row>
    <row r="53" spans="1:5">
      <c r="A53" s="309"/>
      <c r="B53" s="241" t="s">
        <v>30</v>
      </c>
      <c r="C53" s="238">
        <v>0.38019199999999997</v>
      </c>
      <c r="D53" s="238">
        <v>65.226643969999998</v>
      </c>
      <c r="E53" s="272">
        <v>75.454545449999998</v>
      </c>
    </row>
    <row r="54" spans="1:5">
      <c r="A54" s="309"/>
      <c r="B54" s="240" t="s">
        <v>31</v>
      </c>
      <c r="C54" s="238">
        <v>0.49507942999999999</v>
      </c>
      <c r="D54" s="238">
        <v>26.615802800000001</v>
      </c>
      <c r="E54" s="272">
        <v>33.879854389999998</v>
      </c>
    </row>
    <row r="55" spans="1:5">
      <c r="A55" s="309"/>
      <c r="B55" s="240" t="s">
        <v>32</v>
      </c>
      <c r="C55" s="238">
        <v>6.3782050000000007E-2</v>
      </c>
      <c r="D55" s="238">
        <v>0</v>
      </c>
      <c r="E55" s="272">
        <v>0.46262451999999998</v>
      </c>
    </row>
    <row r="56" spans="1:5">
      <c r="A56" s="309"/>
      <c r="B56" s="242" t="s">
        <v>33</v>
      </c>
      <c r="C56" s="238">
        <v>6.4569249999999995E-2</v>
      </c>
      <c r="D56" s="238">
        <v>3.3471399999999998E-2</v>
      </c>
      <c r="E56" s="272">
        <v>3.0627870000000001E-2</v>
      </c>
    </row>
    <row r="57" spans="1:5">
      <c r="A57" s="309"/>
      <c r="B57" s="240" t="s">
        <v>67</v>
      </c>
      <c r="C57" s="238">
        <v>1.2794177099999999</v>
      </c>
      <c r="D57" s="238">
        <v>69.842244600000001</v>
      </c>
      <c r="E57" s="272">
        <v>72.878028400000005</v>
      </c>
    </row>
    <row r="58" spans="1:5">
      <c r="A58" s="309"/>
      <c r="B58" s="241" t="s">
        <v>34</v>
      </c>
      <c r="C58" s="238">
        <v>0.23514657</v>
      </c>
      <c r="D58" s="238">
        <v>6.5443840000000003E-2</v>
      </c>
      <c r="E58" s="272">
        <v>18.231655029999999</v>
      </c>
    </row>
    <row r="59" spans="1:5">
      <c r="A59" s="309"/>
      <c r="B59" s="240" t="s">
        <v>35</v>
      </c>
      <c r="C59" s="238">
        <v>0.28300048999999999</v>
      </c>
      <c r="D59" s="238">
        <v>0.22017613999999999</v>
      </c>
      <c r="E59" s="272">
        <v>1.2011723400000001</v>
      </c>
    </row>
    <row r="60" spans="1:5">
      <c r="A60" s="309"/>
      <c r="B60" s="240" t="s">
        <v>36</v>
      </c>
      <c r="C60" s="238">
        <v>8.7879189999999996E-2</v>
      </c>
      <c r="D60" s="238">
        <v>7.7956250000000005E-2</v>
      </c>
      <c r="E60" s="272">
        <v>0.21386400999999999</v>
      </c>
    </row>
    <row r="61" spans="1:5">
      <c r="A61" s="309"/>
      <c r="B61" s="240" t="s">
        <v>37</v>
      </c>
      <c r="C61" s="238">
        <v>1.275859E-2</v>
      </c>
      <c r="D61" s="238">
        <v>1.0646650000000001E-2</v>
      </c>
      <c r="E61" s="272">
        <v>1.4980149999999999E-2</v>
      </c>
    </row>
    <row r="62" spans="1:5">
      <c r="A62" s="310"/>
      <c r="B62" s="242" t="s">
        <v>38</v>
      </c>
      <c r="C62" s="244">
        <v>5.2285000000000005E-4</v>
      </c>
      <c r="D62" s="244">
        <v>1.3210699999999999E-3</v>
      </c>
      <c r="E62" s="273">
        <v>4.9401000000000002E-4</v>
      </c>
    </row>
    <row r="63" spans="1:5">
      <c r="A63" s="308" t="s">
        <v>71</v>
      </c>
      <c r="B63" s="241" t="s">
        <v>61</v>
      </c>
      <c r="C63" s="270">
        <v>0.65703639000000003</v>
      </c>
      <c r="D63" s="270">
        <v>50.862240499999999</v>
      </c>
      <c r="E63" s="271">
        <v>82.291831509999994</v>
      </c>
    </row>
    <row r="64" spans="1:5">
      <c r="A64" s="309"/>
      <c r="B64" s="241" t="s">
        <v>13</v>
      </c>
      <c r="C64" s="238">
        <v>1.515305E-2</v>
      </c>
      <c r="D64" s="238">
        <v>6.57341E-3</v>
      </c>
      <c r="E64" s="272">
        <v>1.3834320000000001E-2</v>
      </c>
    </row>
    <row r="65" spans="1:5">
      <c r="A65" s="309"/>
      <c r="B65" s="242" t="s">
        <v>14</v>
      </c>
      <c r="C65" s="238">
        <v>0</v>
      </c>
      <c r="D65" s="238">
        <v>0</v>
      </c>
      <c r="E65" s="272">
        <v>2.2060679999999999E-2</v>
      </c>
    </row>
    <row r="66" spans="1:5">
      <c r="A66" s="309"/>
      <c r="B66" s="240" t="s">
        <v>62</v>
      </c>
      <c r="C66" s="238">
        <v>1.0254956900000001</v>
      </c>
      <c r="D66" s="238">
        <v>95.314391850000007</v>
      </c>
      <c r="E66" s="272">
        <v>96.278029189999998</v>
      </c>
    </row>
    <row r="67" spans="1:5">
      <c r="A67" s="309"/>
      <c r="B67" s="241" t="s">
        <v>16</v>
      </c>
      <c r="C67" s="238">
        <v>7.2628670000000006E-2</v>
      </c>
      <c r="D67" s="238">
        <v>9.9713319999999994E-2</v>
      </c>
      <c r="E67" s="272">
        <v>0.28729750999999998</v>
      </c>
    </row>
    <row r="68" spans="1:5">
      <c r="A68" s="309"/>
      <c r="B68" s="242" t="s">
        <v>15</v>
      </c>
      <c r="C68" s="238">
        <v>6.9541030000000004E-2</v>
      </c>
      <c r="D68" s="238">
        <v>4.5047749999999998E-2</v>
      </c>
      <c r="E68" s="272">
        <v>12.76584708</v>
      </c>
    </row>
    <row r="69" spans="1:5">
      <c r="A69" s="309"/>
      <c r="B69" s="240" t="s">
        <v>63</v>
      </c>
      <c r="C69" s="238" t="s">
        <v>43</v>
      </c>
      <c r="D69" s="238">
        <v>97.041781029999996</v>
      </c>
      <c r="E69" s="272">
        <v>96.316408719999998</v>
      </c>
    </row>
    <row r="70" spans="1:5">
      <c r="A70" s="309"/>
      <c r="B70" s="241" t="s">
        <v>20</v>
      </c>
      <c r="C70" s="238">
        <v>4.0884199999999997E-3</v>
      </c>
      <c r="D70" s="238">
        <v>4.7707299999999999E-3</v>
      </c>
      <c r="E70" s="272">
        <v>0.24580732</v>
      </c>
    </row>
    <row r="71" spans="1:5">
      <c r="A71" s="309"/>
      <c r="B71" s="240" t="s">
        <v>18</v>
      </c>
      <c r="C71" s="238">
        <v>2.9368169999999999E-2</v>
      </c>
      <c r="D71" s="238">
        <v>0.26634687000000001</v>
      </c>
      <c r="E71" s="272">
        <v>6.5740945999999996</v>
      </c>
    </row>
    <row r="72" spans="1:5">
      <c r="A72" s="309"/>
      <c r="B72" s="240" t="s">
        <v>19</v>
      </c>
      <c r="C72" s="238">
        <v>5.036181E-2</v>
      </c>
      <c r="D72" s="238">
        <v>0.30177769999999998</v>
      </c>
      <c r="E72" s="272">
        <v>0.75362183000000005</v>
      </c>
    </row>
    <row r="73" spans="1:5">
      <c r="A73" s="309"/>
      <c r="B73" s="242" t="s">
        <v>21</v>
      </c>
      <c r="C73" s="238">
        <v>0</v>
      </c>
      <c r="D73" s="238">
        <v>2.21849E-2</v>
      </c>
      <c r="E73" s="272">
        <v>0.16186971</v>
      </c>
    </row>
    <row r="74" spans="1:5">
      <c r="A74" s="309"/>
      <c r="B74" s="240" t="s">
        <v>64</v>
      </c>
      <c r="C74" s="238">
        <v>0.91792127999999995</v>
      </c>
      <c r="D74" s="238">
        <v>80.728540510000002</v>
      </c>
      <c r="E74" s="272">
        <v>73.931913059999999</v>
      </c>
    </row>
    <row r="75" spans="1:5">
      <c r="A75" s="309"/>
      <c r="B75" s="241" t="s">
        <v>24</v>
      </c>
      <c r="C75" s="238">
        <v>5.1052700000000003E-3</v>
      </c>
      <c r="D75" s="238">
        <v>0</v>
      </c>
      <c r="E75" s="272">
        <v>0.44464097000000002</v>
      </c>
    </row>
    <row r="76" spans="1:5">
      <c r="A76" s="309"/>
      <c r="B76" s="240" t="s">
        <v>23</v>
      </c>
      <c r="C76" s="238">
        <v>4.0727010000000001E-2</v>
      </c>
      <c r="D76" s="238">
        <v>3.1604260000000002E-2</v>
      </c>
      <c r="E76" s="272">
        <v>7.0997951800000001</v>
      </c>
    </row>
    <row r="77" spans="1:5">
      <c r="A77" s="309"/>
      <c r="B77" s="242" t="s">
        <v>25</v>
      </c>
      <c r="C77" s="238">
        <v>1.2903599999999999E-3</v>
      </c>
      <c r="D77" s="238">
        <v>1.1364400000000001E-3</v>
      </c>
      <c r="E77" s="272">
        <v>0</v>
      </c>
    </row>
    <row r="78" spans="1:5">
      <c r="A78" s="309"/>
      <c r="B78" s="240" t="s">
        <v>65</v>
      </c>
      <c r="C78" s="238">
        <v>0.36955706999999999</v>
      </c>
      <c r="D78" s="238">
        <v>13.17961266</v>
      </c>
      <c r="E78" s="272">
        <v>56.165962610000001</v>
      </c>
    </row>
    <row r="79" spans="1:5">
      <c r="A79" s="309"/>
      <c r="B79" s="241" t="s">
        <v>27</v>
      </c>
      <c r="C79" s="238">
        <v>0.42549609999999999</v>
      </c>
      <c r="D79" s="238">
        <v>0.42108949000000001</v>
      </c>
      <c r="E79" s="272">
        <v>0.40515208000000003</v>
      </c>
    </row>
    <row r="80" spans="1:5">
      <c r="A80" s="309"/>
      <c r="B80" s="240" t="s">
        <v>28</v>
      </c>
      <c r="C80" s="238">
        <v>9.1792000000000002E-3</v>
      </c>
      <c r="D80" s="238">
        <v>9.6592199999999996E-3</v>
      </c>
      <c r="E80" s="272">
        <v>6.6330599999999997E-3</v>
      </c>
    </row>
    <row r="81" spans="1:5">
      <c r="A81" s="309"/>
      <c r="B81" s="242" t="s">
        <v>29</v>
      </c>
      <c r="C81" s="238">
        <v>0.70681552000000003</v>
      </c>
      <c r="D81" s="238">
        <v>0.73429451000000001</v>
      </c>
      <c r="E81" s="272">
        <v>0.46432441000000002</v>
      </c>
    </row>
    <row r="82" spans="1:5">
      <c r="A82" s="309"/>
      <c r="B82" s="240" t="s">
        <v>66</v>
      </c>
      <c r="C82" s="238">
        <v>0.81383519999999998</v>
      </c>
      <c r="D82" s="238">
        <v>96.335460350000005</v>
      </c>
      <c r="E82" s="272">
        <v>95.603611430000001</v>
      </c>
    </row>
    <row r="83" spans="1:5">
      <c r="A83" s="309"/>
      <c r="B83" s="241" t="s">
        <v>30</v>
      </c>
      <c r="C83" s="238">
        <v>0.75254536999999999</v>
      </c>
      <c r="D83" s="238">
        <v>79.897182810000004</v>
      </c>
      <c r="E83" s="272">
        <v>74.461266440000003</v>
      </c>
    </row>
    <row r="84" spans="1:5">
      <c r="A84" s="309"/>
      <c r="B84" s="240" t="s">
        <v>31</v>
      </c>
      <c r="C84" s="238">
        <v>0.92092289000000005</v>
      </c>
      <c r="D84" s="238">
        <v>88.863806389999993</v>
      </c>
      <c r="E84" s="272">
        <v>88.709711949999999</v>
      </c>
    </row>
    <row r="85" spans="1:5">
      <c r="A85" s="309"/>
      <c r="B85" s="240" t="s">
        <v>32</v>
      </c>
      <c r="C85" s="238">
        <v>3.38413E-3</v>
      </c>
      <c r="D85" s="238">
        <v>2.1731300000000001E-3</v>
      </c>
      <c r="E85" s="272">
        <v>1.02958152</v>
      </c>
    </row>
    <row r="86" spans="1:5">
      <c r="A86" s="309"/>
      <c r="B86" s="242" t="s">
        <v>33</v>
      </c>
      <c r="C86" s="238">
        <v>4.0244389999999998E-2</v>
      </c>
      <c r="D86" s="238">
        <v>4.4227309999999999E-2</v>
      </c>
      <c r="E86" s="272">
        <v>3.7726629999999997E-2</v>
      </c>
    </row>
    <row r="87" spans="1:5">
      <c r="A87" s="309"/>
      <c r="B87" s="240" t="s">
        <v>67</v>
      </c>
      <c r="C87" s="238">
        <v>1.3184960400000001</v>
      </c>
      <c r="D87" s="238">
        <v>93.070868259999997</v>
      </c>
      <c r="E87" s="272">
        <v>94.639256599999996</v>
      </c>
    </row>
    <row r="88" spans="1:5">
      <c r="A88" s="309"/>
      <c r="B88" s="241" t="s">
        <v>34</v>
      </c>
      <c r="C88" s="238">
        <v>0.17439721</v>
      </c>
      <c r="D88" s="238">
        <v>0.40998138000000001</v>
      </c>
      <c r="E88" s="272">
        <v>73.870097970000003</v>
      </c>
    </row>
    <row r="89" spans="1:5">
      <c r="A89" s="309"/>
      <c r="B89" s="240" t="s">
        <v>35</v>
      </c>
      <c r="C89" s="238">
        <v>0.23921505000000001</v>
      </c>
      <c r="D89" s="238">
        <v>0.26160525000000001</v>
      </c>
      <c r="E89" s="272">
        <v>1.0122738200000001</v>
      </c>
    </row>
    <row r="90" spans="1:5">
      <c r="A90" s="309"/>
      <c r="B90" s="240" t="s">
        <v>36</v>
      </c>
      <c r="C90" s="238">
        <v>8.7874480000000005E-2</v>
      </c>
      <c r="D90" s="238">
        <v>8.6446090000000003E-2</v>
      </c>
      <c r="E90" s="272">
        <v>0.23394722000000001</v>
      </c>
    </row>
    <row r="91" spans="1:5">
      <c r="A91" s="309"/>
      <c r="B91" s="240" t="s">
        <v>37</v>
      </c>
      <c r="C91" s="238">
        <v>1.555232E-2</v>
      </c>
      <c r="D91" s="238">
        <v>1.155394E-2</v>
      </c>
      <c r="E91" s="272">
        <v>2.334694E-2</v>
      </c>
    </row>
    <row r="92" spans="1:5">
      <c r="A92" s="310"/>
      <c r="B92" s="242" t="s">
        <v>38</v>
      </c>
      <c r="C92" s="244">
        <v>1.3774499999999999E-3</v>
      </c>
      <c r="D92" s="244">
        <v>2.1873399999999999E-3</v>
      </c>
      <c r="E92" s="273">
        <v>8.3407999999999996E-4</v>
      </c>
    </row>
    <row r="93" spans="1:5">
      <c r="A93" s="308" t="s">
        <v>72</v>
      </c>
      <c r="B93" s="241" t="s">
        <v>61</v>
      </c>
      <c r="C93" s="270">
        <v>0.66568461000000001</v>
      </c>
      <c r="D93" s="270">
        <v>52.91573957</v>
      </c>
      <c r="E93" s="271">
        <v>47.32152731</v>
      </c>
    </row>
    <row r="94" spans="1:5">
      <c r="A94" s="309"/>
      <c r="B94" s="241" t="s">
        <v>13</v>
      </c>
      <c r="C94" s="238">
        <v>5.5485400000000002E-3</v>
      </c>
      <c r="D94" s="238">
        <v>1.963589E-2</v>
      </c>
      <c r="E94" s="272">
        <v>1.236312E-2</v>
      </c>
    </row>
    <row r="95" spans="1:5">
      <c r="A95" s="309"/>
      <c r="B95" s="242" t="s">
        <v>14</v>
      </c>
      <c r="C95" s="238">
        <v>0</v>
      </c>
      <c r="D95" s="238">
        <v>1.3395099999999999E-3</v>
      </c>
      <c r="E95" s="272">
        <v>5.0867570000000001E-2</v>
      </c>
    </row>
    <row r="96" spans="1:5">
      <c r="A96" s="309"/>
      <c r="B96" s="240" t="s">
        <v>62</v>
      </c>
      <c r="C96" s="238">
        <v>0.94591296000000002</v>
      </c>
      <c r="D96" s="238">
        <v>95.21380345</v>
      </c>
      <c r="E96" s="272">
        <v>95.241179369999998</v>
      </c>
    </row>
    <row r="97" spans="1:5">
      <c r="A97" s="309"/>
      <c r="B97" s="241" t="s">
        <v>16</v>
      </c>
      <c r="C97" s="238">
        <v>7.9279769999999999E-2</v>
      </c>
      <c r="D97" s="238">
        <v>6.7069080000000003E-2</v>
      </c>
      <c r="E97" s="272">
        <v>0.11357088999999999</v>
      </c>
    </row>
    <row r="98" spans="1:5">
      <c r="A98" s="309"/>
      <c r="B98" s="242" t="s">
        <v>15</v>
      </c>
      <c r="C98" s="238">
        <v>7.4878319999999998E-2</v>
      </c>
      <c r="D98" s="238">
        <v>5.5400049999999999E-2</v>
      </c>
      <c r="E98" s="272">
        <v>3.61126426</v>
      </c>
    </row>
    <row r="99" spans="1:5">
      <c r="A99" s="309"/>
      <c r="B99" s="240" t="s">
        <v>63</v>
      </c>
      <c r="C99" s="238">
        <v>14.5194274</v>
      </c>
      <c r="D99" s="238">
        <v>95.292450009999996</v>
      </c>
      <c r="E99" s="272">
        <v>95.470383279999993</v>
      </c>
    </row>
    <row r="100" spans="1:5">
      <c r="A100" s="309"/>
      <c r="B100" s="241" t="s">
        <v>20</v>
      </c>
      <c r="C100" s="238">
        <v>7.0754600000000004E-3</v>
      </c>
      <c r="D100" s="238">
        <v>6.8507699999999999E-3</v>
      </c>
      <c r="E100" s="272">
        <v>0.25407390000000002</v>
      </c>
    </row>
    <row r="101" spans="1:5">
      <c r="A101" s="309"/>
      <c r="B101" s="240" t="s">
        <v>18</v>
      </c>
      <c r="C101" s="238">
        <v>3.6105070000000003E-2</v>
      </c>
      <c r="D101" s="238">
        <v>0.16901658999999999</v>
      </c>
      <c r="E101" s="272">
        <v>2.1546779100000002</v>
      </c>
    </row>
    <row r="102" spans="1:5">
      <c r="A102" s="309"/>
      <c r="B102" s="240" t="s">
        <v>19</v>
      </c>
      <c r="C102" s="238">
        <v>2.6281209999999999E-2</v>
      </c>
      <c r="D102" s="238">
        <v>8.5528060000000003E-2</v>
      </c>
      <c r="E102" s="272">
        <v>0.25052553</v>
      </c>
    </row>
    <row r="103" spans="1:5">
      <c r="A103" s="309"/>
      <c r="B103" s="242" t="s">
        <v>21</v>
      </c>
      <c r="C103" s="238">
        <v>7.9622999999999998E-4</v>
      </c>
      <c r="D103" s="238">
        <v>0</v>
      </c>
      <c r="E103" s="272">
        <v>0</v>
      </c>
    </row>
    <row r="104" spans="1:5">
      <c r="A104" s="309"/>
      <c r="B104" s="240" t="s">
        <v>64</v>
      </c>
      <c r="C104" s="238">
        <v>1.1900117100000001</v>
      </c>
      <c r="D104" s="238">
        <v>89.485230610000002</v>
      </c>
      <c r="E104" s="272">
        <v>87.570642169999999</v>
      </c>
    </row>
    <row r="105" spans="1:5">
      <c r="A105" s="309"/>
      <c r="B105" s="241" t="s">
        <v>24</v>
      </c>
      <c r="C105" s="238">
        <v>2.4176499999999999E-3</v>
      </c>
      <c r="D105" s="238">
        <v>1.0870299999999999E-3</v>
      </c>
      <c r="E105" s="272">
        <v>0.1883996</v>
      </c>
    </row>
    <row r="106" spans="1:5">
      <c r="A106" s="309"/>
      <c r="B106" s="240" t="s">
        <v>23</v>
      </c>
      <c r="C106" s="238">
        <v>6.1486100000000002E-2</v>
      </c>
      <c r="D106" s="238">
        <v>4.0636600000000002E-2</v>
      </c>
      <c r="E106" s="272">
        <v>3.3883908699999998</v>
      </c>
    </row>
    <row r="107" spans="1:5">
      <c r="A107" s="309"/>
      <c r="B107" s="242" t="s">
        <v>25</v>
      </c>
      <c r="C107" s="238">
        <v>8.3683E-4</v>
      </c>
      <c r="D107" s="238">
        <v>0</v>
      </c>
      <c r="E107" s="272">
        <v>9.2699999999999998E-4</v>
      </c>
    </row>
    <row r="108" spans="1:5">
      <c r="A108" s="309"/>
      <c r="B108" s="240" t="s">
        <v>65</v>
      </c>
      <c r="C108" s="238">
        <v>0.29071798999999998</v>
      </c>
      <c r="D108" s="238">
        <v>8.8023489599999998</v>
      </c>
      <c r="E108" s="272">
        <v>17.86680505</v>
      </c>
    </row>
    <row r="109" spans="1:5">
      <c r="A109" s="309"/>
      <c r="B109" s="241" t="s">
        <v>27</v>
      </c>
      <c r="C109" s="238">
        <v>0.32198253999999998</v>
      </c>
      <c r="D109" s="238">
        <v>0.33614080000000002</v>
      </c>
      <c r="E109" s="272">
        <v>0.34024887999999998</v>
      </c>
    </row>
    <row r="110" spans="1:5">
      <c r="A110" s="309"/>
      <c r="B110" s="240" t="s">
        <v>28</v>
      </c>
      <c r="C110" s="238">
        <v>1.5305259999999999E-2</v>
      </c>
      <c r="D110" s="238">
        <v>6.4117999999999996E-3</v>
      </c>
      <c r="E110" s="272">
        <v>4.1786799999999997E-3</v>
      </c>
    </row>
    <row r="111" spans="1:5">
      <c r="A111" s="309"/>
      <c r="B111" s="242" t="s">
        <v>29</v>
      </c>
      <c r="C111" s="238">
        <v>0.73524005999999997</v>
      </c>
      <c r="D111" s="238">
        <v>0.71249253000000001</v>
      </c>
      <c r="E111" s="272">
        <v>0.79266113000000005</v>
      </c>
    </row>
    <row r="112" spans="1:5">
      <c r="A112" s="309"/>
      <c r="B112" s="240" t="s">
        <v>66</v>
      </c>
      <c r="C112" s="238">
        <v>0.84907701000000002</v>
      </c>
      <c r="D112" s="238">
        <v>94.405528509999996</v>
      </c>
      <c r="E112" s="272">
        <v>95.994248150000004</v>
      </c>
    </row>
    <row r="113" spans="1:5">
      <c r="A113" s="309"/>
      <c r="B113" s="241" t="s">
        <v>30</v>
      </c>
      <c r="C113" s="238">
        <v>0.36286555999999998</v>
      </c>
      <c r="D113" s="238">
        <v>84.639249070000005</v>
      </c>
      <c r="E113" s="272">
        <v>78.901227349999999</v>
      </c>
    </row>
    <row r="114" spans="1:5">
      <c r="A114" s="309"/>
      <c r="B114" s="240" t="s">
        <v>31</v>
      </c>
      <c r="C114" s="238">
        <v>0.86184673000000001</v>
      </c>
      <c r="D114" s="238">
        <v>67.814876440000006</v>
      </c>
      <c r="E114" s="272">
        <v>69.827796140000004</v>
      </c>
    </row>
    <row r="115" spans="1:5">
      <c r="A115" s="309"/>
      <c r="B115" s="240" t="s">
        <v>32</v>
      </c>
      <c r="C115" s="238">
        <v>4.3385060000000003E-2</v>
      </c>
      <c r="D115" s="238">
        <v>3.2549729999999999E-2</v>
      </c>
      <c r="E115" s="272">
        <v>4.6410703699999996</v>
      </c>
    </row>
    <row r="116" spans="1:5">
      <c r="A116" s="309"/>
      <c r="B116" s="242" t="s">
        <v>33</v>
      </c>
      <c r="C116" s="238">
        <v>4.6291220000000001E-2</v>
      </c>
      <c r="D116" s="238">
        <v>3.801301E-2</v>
      </c>
      <c r="E116" s="272">
        <v>4.8728899999999999E-2</v>
      </c>
    </row>
    <row r="117" spans="1:5">
      <c r="A117" s="309"/>
      <c r="B117" s="240" t="s">
        <v>67</v>
      </c>
      <c r="C117" s="238">
        <v>1.50126253</v>
      </c>
      <c r="D117" s="238">
        <v>93.730945610000006</v>
      </c>
      <c r="E117" s="272">
        <v>95.234713549999995</v>
      </c>
    </row>
    <row r="118" spans="1:5">
      <c r="A118" s="309"/>
      <c r="B118" s="241" t="s">
        <v>34</v>
      </c>
      <c r="C118" s="238">
        <v>0.35752928</v>
      </c>
      <c r="D118" s="238">
        <v>0.30562854</v>
      </c>
      <c r="E118" s="272">
        <v>44.631864880000002</v>
      </c>
    </row>
    <row r="119" spans="1:5">
      <c r="A119" s="309"/>
      <c r="B119" s="240" t="s">
        <v>35</v>
      </c>
      <c r="C119" s="238">
        <v>0.32657870999999999</v>
      </c>
      <c r="D119" s="238">
        <v>0.28428334999999999</v>
      </c>
      <c r="E119" s="272">
        <v>4.1511901599999996</v>
      </c>
    </row>
    <row r="120" spans="1:5">
      <c r="A120" s="309"/>
      <c r="B120" s="240" t="s">
        <v>36</v>
      </c>
      <c r="C120" s="238">
        <v>0.10028641000000001</v>
      </c>
      <c r="D120" s="238">
        <v>0.11895389000000001</v>
      </c>
      <c r="E120" s="272">
        <v>0.24699283</v>
      </c>
    </row>
    <row r="121" spans="1:5">
      <c r="A121" s="309"/>
      <c r="B121" s="240" t="s">
        <v>37</v>
      </c>
      <c r="C121" s="238">
        <v>1.8773539999999998E-2</v>
      </c>
      <c r="D121" s="238">
        <v>2.204381E-2</v>
      </c>
      <c r="E121" s="272">
        <v>1.0036379999999999E-2</v>
      </c>
    </row>
    <row r="122" spans="1:5">
      <c r="A122" s="310"/>
      <c r="B122" s="242" t="s">
        <v>38</v>
      </c>
      <c r="C122" s="244">
        <v>0</v>
      </c>
      <c r="D122" s="244">
        <v>0</v>
      </c>
      <c r="E122" s="273">
        <v>1.04777E-3</v>
      </c>
    </row>
    <row r="123" spans="1:5">
      <c r="A123" s="308" t="s">
        <v>73</v>
      </c>
      <c r="B123" s="241" t="s">
        <v>61</v>
      </c>
      <c r="C123" s="270">
        <v>0.10184301</v>
      </c>
      <c r="D123" s="270">
        <v>68.054093510000001</v>
      </c>
      <c r="E123" s="271">
        <v>73.41944943</v>
      </c>
    </row>
    <row r="124" spans="1:5">
      <c r="A124" s="309"/>
      <c r="B124" s="241" t="s">
        <v>13</v>
      </c>
      <c r="C124" s="238">
        <v>1.6444299999999999E-2</v>
      </c>
      <c r="D124" s="238">
        <v>1.521163E-2</v>
      </c>
      <c r="E124" s="272">
        <v>5.1586899999999996E-3</v>
      </c>
    </row>
    <row r="125" spans="1:5">
      <c r="A125" s="309"/>
      <c r="B125" s="242" t="s">
        <v>14</v>
      </c>
      <c r="C125" s="238">
        <v>0</v>
      </c>
      <c r="D125" s="238">
        <v>0</v>
      </c>
      <c r="E125" s="272">
        <v>9.0893290000000002E-2</v>
      </c>
    </row>
    <row r="126" spans="1:5">
      <c r="A126" s="309"/>
      <c r="B126" s="240" t="s">
        <v>62</v>
      </c>
      <c r="C126" s="238">
        <v>0.22041046</v>
      </c>
      <c r="D126" s="238">
        <v>96.894123840000006</v>
      </c>
      <c r="E126" s="272">
        <v>97.597250290000005</v>
      </c>
    </row>
    <row r="127" spans="1:5">
      <c r="A127" s="309"/>
      <c r="B127" s="241" t="s">
        <v>16</v>
      </c>
      <c r="C127" s="238">
        <v>4.4589919999999998E-2</v>
      </c>
      <c r="D127" s="238">
        <v>4.8332149999999997E-2</v>
      </c>
      <c r="E127" s="272">
        <v>0.68874725999999997</v>
      </c>
    </row>
    <row r="128" spans="1:5">
      <c r="A128" s="309"/>
      <c r="B128" s="242" t="s">
        <v>15</v>
      </c>
      <c r="C128" s="238">
        <v>6.9501759999999996E-2</v>
      </c>
      <c r="D128" s="238">
        <v>0.22819534</v>
      </c>
      <c r="E128" s="272">
        <v>45.469975419999997</v>
      </c>
    </row>
    <row r="129" spans="1:5">
      <c r="A129" s="309"/>
      <c r="B129" s="240" t="s">
        <v>63</v>
      </c>
      <c r="C129" s="238">
        <v>1.96226415</v>
      </c>
      <c r="D129" s="238">
        <v>97.307607250000004</v>
      </c>
      <c r="E129" s="272">
        <v>96.692202320000007</v>
      </c>
    </row>
    <row r="130" spans="1:5">
      <c r="A130" s="309"/>
      <c r="B130" s="241" t="s">
        <v>20</v>
      </c>
      <c r="C130" s="238">
        <v>3.4110799999999999E-3</v>
      </c>
      <c r="D130" s="238">
        <v>7.18025E-3</v>
      </c>
      <c r="E130" s="272">
        <v>0.48500943000000002</v>
      </c>
    </row>
    <row r="131" spans="1:5">
      <c r="A131" s="309"/>
      <c r="B131" s="240" t="s">
        <v>18</v>
      </c>
      <c r="C131" s="238">
        <v>4.3005389999999998E-2</v>
      </c>
      <c r="D131" s="238">
        <v>0.31973181000000001</v>
      </c>
      <c r="E131" s="272">
        <v>29.946218229999999</v>
      </c>
    </row>
    <row r="132" spans="1:5">
      <c r="A132" s="309"/>
      <c r="B132" s="240" t="s">
        <v>19</v>
      </c>
      <c r="C132" s="238">
        <v>4.5836519999999999E-2</v>
      </c>
      <c r="D132" s="238">
        <v>0.15986797999999999</v>
      </c>
      <c r="E132" s="272">
        <v>1.0913662099999999</v>
      </c>
    </row>
    <row r="133" spans="1:5">
      <c r="A133" s="309"/>
      <c r="B133" s="242" t="s">
        <v>21</v>
      </c>
      <c r="C133" s="238">
        <v>0</v>
      </c>
      <c r="D133" s="238">
        <v>1.117194E-2</v>
      </c>
      <c r="E133" s="272">
        <v>2.2119499999999999E-3</v>
      </c>
    </row>
    <row r="134" spans="1:5">
      <c r="A134" s="309"/>
      <c r="B134" s="240" t="s">
        <v>64</v>
      </c>
      <c r="C134" s="238">
        <v>0.1256543</v>
      </c>
      <c r="D134" s="238">
        <v>92.773890989999998</v>
      </c>
      <c r="E134" s="272">
        <v>41.453578960000002</v>
      </c>
    </row>
    <row r="135" spans="1:5">
      <c r="A135" s="309"/>
      <c r="B135" s="241" t="s">
        <v>24</v>
      </c>
      <c r="C135" s="238">
        <v>3.8502699999999998E-3</v>
      </c>
      <c r="D135" s="238">
        <v>9.4459000000000003E-4</v>
      </c>
      <c r="E135" s="272">
        <v>1.18899175</v>
      </c>
    </row>
    <row r="136" spans="1:5">
      <c r="A136" s="309"/>
      <c r="B136" s="240" t="s">
        <v>23</v>
      </c>
      <c r="C136" s="238">
        <v>3.568524E-2</v>
      </c>
      <c r="D136" s="238">
        <v>0.17105654000000001</v>
      </c>
      <c r="E136" s="272">
        <v>24.814769460000001</v>
      </c>
    </row>
    <row r="137" spans="1:5">
      <c r="A137" s="309"/>
      <c r="B137" s="242" t="s">
        <v>25</v>
      </c>
      <c r="C137" s="238">
        <v>2.6412800000000002E-3</v>
      </c>
      <c r="D137" s="238">
        <v>0</v>
      </c>
      <c r="E137" s="272">
        <v>0</v>
      </c>
    </row>
    <row r="138" spans="1:5">
      <c r="A138" s="309"/>
      <c r="B138" s="240" t="s">
        <v>65</v>
      </c>
      <c r="C138" s="238">
        <v>0.11437762</v>
      </c>
      <c r="D138" s="238">
        <v>26.120157219999999</v>
      </c>
      <c r="E138" s="272">
        <v>39.565694200000003</v>
      </c>
    </row>
    <row r="139" spans="1:5">
      <c r="A139" s="309"/>
      <c r="B139" s="241" t="s">
        <v>27</v>
      </c>
      <c r="C139" s="238">
        <v>0.24715868999999999</v>
      </c>
      <c r="D139" s="238">
        <v>0.24633722999999999</v>
      </c>
      <c r="E139" s="272">
        <v>0.25214615000000001</v>
      </c>
    </row>
    <row r="140" spans="1:5">
      <c r="A140" s="309"/>
      <c r="B140" s="240" t="s">
        <v>28</v>
      </c>
      <c r="C140" s="238">
        <v>5.5310799999999999E-3</v>
      </c>
      <c r="D140" s="238">
        <v>4.2890799999999998E-3</v>
      </c>
      <c r="E140" s="272">
        <v>1.0526870000000001E-2</v>
      </c>
    </row>
    <row r="141" spans="1:5">
      <c r="A141" s="309"/>
      <c r="B141" s="242" t="s">
        <v>29</v>
      </c>
      <c r="C141" s="238">
        <v>0.81061965999999996</v>
      </c>
      <c r="D141" s="238">
        <v>0.89072238000000004</v>
      </c>
      <c r="E141" s="272">
        <v>0.85442879000000005</v>
      </c>
    </row>
    <row r="142" spans="1:5">
      <c r="A142" s="309"/>
      <c r="B142" s="240" t="s">
        <v>66</v>
      </c>
      <c r="C142" s="238">
        <v>0.49306472000000001</v>
      </c>
      <c r="D142" s="238">
        <v>93.077033220000004</v>
      </c>
      <c r="E142" s="272">
        <v>94.733753070000006</v>
      </c>
    </row>
    <row r="143" spans="1:5">
      <c r="A143" s="309"/>
      <c r="B143" s="241" t="s">
        <v>30</v>
      </c>
      <c r="C143" s="238">
        <v>9.8095130000000003E-2</v>
      </c>
      <c r="D143" s="238">
        <v>87.21304078</v>
      </c>
      <c r="E143" s="272">
        <v>79.929145660000003</v>
      </c>
    </row>
    <row r="144" spans="1:5">
      <c r="A144" s="309"/>
      <c r="B144" s="240" t="s">
        <v>31</v>
      </c>
      <c r="C144" s="238">
        <v>0.18805532</v>
      </c>
      <c r="D144" s="238">
        <v>92.831528390000003</v>
      </c>
      <c r="E144" s="272">
        <v>91.309664729999994</v>
      </c>
    </row>
    <row r="145" spans="1:5">
      <c r="A145" s="309"/>
      <c r="B145" s="240" t="s">
        <v>32</v>
      </c>
      <c r="C145" s="238">
        <v>8.1384600000000001E-3</v>
      </c>
      <c r="D145" s="238">
        <v>8.0043349999999999E-2</v>
      </c>
      <c r="E145" s="272">
        <v>1.9599119300000001</v>
      </c>
    </row>
    <row r="146" spans="1:5">
      <c r="A146" s="309"/>
      <c r="B146" s="242" t="s">
        <v>33</v>
      </c>
      <c r="C146" s="238">
        <v>4.0881500000000001E-2</v>
      </c>
      <c r="D146" s="238">
        <v>5.7610210000000002E-2</v>
      </c>
      <c r="E146" s="272">
        <v>5.8309039999999999E-2</v>
      </c>
    </row>
    <row r="147" spans="1:5">
      <c r="A147" s="309"/>
      <c r="B147" s="240" t="s">
        <v>67</v>
      </c>
      <c r="C147" s="238">
        <v>0.33485480000000001</v>
      </c>
      <c r="D147" s="238">
        <v>91.232871970000005</v>
      </c>
      <c r="E147" s="272">
        <v>91.330628689999998</v>
      </c>
    </row>
    <row r="148" spans="1:5">
      <c r="A148" s="309"/>
      <c r="B148" s="241" t="s">
        <v>34</v>
      </c>
      <c r="C148" s="238">
        <v>3.1139070000000001E-2</v>
      </c>
      <c r="D148" s="238">
        <v>0.29190792999999998</v>
      </c>
      <c r="E148" s="272">
        <v>63.865929719999997</v>
      </c>
    </row>
    <row r="149" spans="1:5">
      <c r="A149" s="309"/>
      <c r="B149" s="240" t="s">
        <v>35</v>
      </c>
      <c r="C149" s="238">
        <v>0.34818859000000002</v>
      </c>
      <c r="D149" s="238">
        <v>0.25988388000000001</v>
      </c>
      <c r="E149" s="272">
        <v>3.0620056099999999</v>
      </c>
    </row>
    <row r="150" spans="1:5">
      <c r="A150" s="309"/>
      <c r="B150" s="240" t="s">
        <v>36</v>
      </c>
      <c r="C150" s="238">
        <v>0.10032236</v>
      </c>
      <c r="D150" s="238">
        <v>9.7677269999999997E-2</v>
      </c>
      <c r="E150" s="272">
        <v>0.1830195</v>
      </c>
    </row>
    <row r="151" spans="1:5">
      <c r="A151" s="309"/>
      <c r="B151" s="240" t="s">
        <v>37</v>
      </c>
      <c r="C151" s="238">
        <v>2.187414E-2</v>
      </c>
      <c r="D151" s="238">
        <v>9.7288900000000005E-3</v>
      </c>
      <c r="E151" s="272">
        <v>2.0119910000000001E-2</v>
      </c>
    </row>
    <row r="152" spans="1:5">
      <c r="A152" s="310"/>
      <c r="B152" s="242" t="s">
        <v>38</v>
      </c>
      <c r="C152" s="244">
        <v>4.8798999999999999E-4</v>
      </c>
      <c r="D152" s="244">
        <v>1.6059399999999999E-3</v>
      </c>
      <c r="E152" s="273">
        <v>4.8056999999999999E-4</v>
      </c>
    </row>
  </sheetData>
  <mergeCells count="9">
    <mergeCell ref="A123:A152"/>
    <mergeCell ref="J2:N2"/>
    <mergeCell ref="O2:S2"/>
    <mergeCell ref="T2:X2"/>
    <mergeCell ref="Y2:AC2"/>
    <mergeCell ref="A3:A32"/>
    <mergeCell ref="A33:A62"/>
    <mergeCell ref="A63:A92"/>
    <mergeCell ref="A93:A12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8F6BB-3D99-FE43-B469-D3C959FBC4E1}">
  <dimension ref="A1:M62"/>
  <sheetViews>
    <sheetView tabSelected="1" workbookViewId="0">
      <selection activeCell="P23" sqref="P23"/>
    </sheetView>
  </sheetViews>
  <sheetFormatPr baseColWidth="10" defaultRowHeight="15"/>
  <cols>
    <col min="1" max="1" width="10.83203125" style="145"/>
    <col min="2" max="2" width="14.5" style="145" customWidth="1"/>
    <col min="3" max="16384" width="10.83203125" style="145"/>
  </cols>
  <sheetData>
    <row r="1" spans="1:13">
      <c r="A1" s="258"/>
      <c r="B1" s="258"/>
      <c r="C1" s="258"/>
      <c r="D1" s="314" t="s">
        <v>48</v>
      </c>
      <c r="E1" s="315"/>
      <c r="F1" s="315"/>
      <c r="G1" s="315"/>
      <c r="H1" s="315"/>
      <c r="I1" s="314" t="s">
        <v>47</v>
      </c>
      <c r="J1" s="315"/>
      <c r="K1" s="315"/>
      <c r="L1" s="315"/>
      <c r="M1" s="315"/>
    </row>
    <row r="2" spans="1:13">
      <c r="A2" s="259" t="s">
        <v>60</v>
      </c>
      <c r="B2" s="259" t="s">
        <v>68</v>
      </c>
      <c r="C2" s="260" t="s">
        <v>52</v>
      </c>
      <c r="D2" s="261" t="s">
        <v>69</v>
      </c>
      <c r="E2" s="261" t="s">
        <v>70</v>
      </c>
      <c r="F2" s="261" t="s">
        <v>71</v>
      </c>
      <c r="G2" s="261" t="s">
        <v>87</v>
      </c>
      <c r="H2" s="261" t="s">
        <v>73</v>
      </c>
      <c r="I2" s="261" t="s">
        <v>69</v>
      </c>
      <c r="J2" s="261" t="s">
        <v>70</v>
      </c>
      <c r="K2" s="261" t="s">
        <v>71</v>
      </c>
      <c r="L2" s="261" t="s">
        <v>87</v>
      </c>
      <c r="M2" s="261" t="s">
        <v>73</v>
      </c>
    </row>
    <row r="3" spans="1:13">
      <c r="A3" s="245">
        <v>1</v>
      </c>
      <c r="B3" s="240" t="s">
        <v>61</v>
      </c>
      <c r="C3" s="246">
        <v>1</v>
      </c>
      <c r="D3" s="247">
        <v>1</v>
      </c>
      <c r="E3" s="243">
        <v>1</v>
      </c>
      <c r="F3" s="243">
        <v>1</v>
      </c>
      <c r="G3" s="243">
        <v>1</v>
      </c>
      <c r="H3" s="248">
        <v>1</v>
      </c>
      <c r="I3" s="247">
        <v>1</v>
      </c>
      <c r="J3" s="243">
        <v>1</v>
      </c>
      <c r="K3" s="243">
        <v>1</v>
      </c>
      <c r="L3" s="243">
        <v>1</v>
      </c>
      <c r="M3" s="248">
        <v>1</v>
      </c>
    </row>
    <row r="4" spans="1:13">
      <c r="A4" s="249">
        <v>2</v>
      </c>
      <c r="B4" s="241" t="s">
        <v>13</v>
      </c>
      <c r="C4" s="250">
        <v>1</v>
      </c>
      <c r="D4" s="247">
        <v>0</v>
      </c>
      <c r="E4" s="243">
        <v>0</v>
      </c>
      <c r="F4" s="243">
        <v>0</v>
      </c>
      <c r="G4" s="243">
        <v>0</v>
      </c>
      <c r="H4" s="248">
        <v>0</v>
      </c>
      <c r="I4" s="247">
        <v>0</v>
      </c>
      <c r="J4" s="243">
        <v>0</v>
      </c>
      <c r="K4" s="243">
        <v>0</v>
      </c>
      <c r="L4" s="243">
        <v>1</v>
      </c>
      <c r="M4" s="248">
        <v>0</v>
      </c>
    </row>
    <row r="5" spans="1:13">
      <c r="A5" s="251">
        <v>3</v>
      </c>
      <c r="B5" s="242" t="s">
        <v>14</v>
      </c>
      <c r="C5" s="252">
        <v>1</v>
      </c>
      <c r="D5" s="247">
        <v>1</v>
      </c>
      <c r="E5" s="243">
        <v>0</v>
      </c>
      <c r="F5" s="243">
        <v>1</v>
      </c>
      <c r="G5" s="243">
        <v>1</v>
      </c>
      <c r="H5" s="248">
        <v>1</v>
      </c>
      <c r="I5" s="247">
        <v>1</v>
      </c>
      <c r="J5" s="243">
        <v>0</v>
      </c>
      <c r="K5" s="243">
        <v>0</v>
      </c>
      <c r="L5" s="243">
        <v>0</v>
      </c>
      <c r="M5" s="248">
        <v>0</v>
      </c>
    </row>
    <row r="6" spans="1:13">
      <c r="A6" s="245">
        <v>4</v>
      </c>
      <c r="B6" s="240" t="s">
        <v>62</v>
      </c>
      <c r="C6" s="246">
        <v>1</v>
      </c>
      <c r="D6" s="247">
        <v>1</v>
      </c>
      <c r="E6" s="243">
        <v>1</v>
      </c>
      <c r="F6" s="243">
        <v>1</v>
      </c>
      <c r="G6" s="243">
        <v>1</v>
      </c>
      <c r="H6" s="248">
        <v>1</v>
      </c>
      <c r="I6" s="247">
        <v>1</v>
      </c>
      <c r="J6" s="243">
        <v>1</v>
      </c>
      <c r="K6" s="243">
        <v>1</v>
      </c>
      <c r="L6" s="243">
        <v>1</v>
      </c>
      <c r="M6" s="248">
        <v>1</v>
      </c>
    </row>
    <row r="7" spans="1:13">
      <c r="A7" s="253">
        <v>5</v>
      </c>
      <c r="B7" s="241" t="s">
        <v>16</v>
      </c>
      <c r="C7" s="250">
        <v>1</v>
      </c>
      <c r="D7" s="247">
        <v>1</v>
      </c>
      <c r="E7" s="243">
        <v>1</v>
      </c>
      <c r="F7" s="243">
        <v>1</v>
      </c>
      <c r="G7" s="243">
        <v>1</v>
      </c>
      <c r="H7" s="248">
        <v>1</v>
      </c>
      <c r="I7" s="247">
        <v>0</v>
      </c>
      <c r="J7" s="243" t="e">
        <v>#VALUE!</v>
      </c>
      <c r="K7" s="243">
        <v>1</v>
      </c>
      <c r="L7" s="243">
        <v>0</v>
      </c>
      <c r="M7" s="248">
        <v>0</v>
      </c>
    </row>
    <row r="8" spans="1:13">
      <c r="A8" s="251">
        <v>6</v>
      </c>
      <c r="B8" s="242" t="s">
        <v>15</v>
      </c>
      <c r="C8" s="252">
        <v>1</v>
      </c>
      <c r="D8" s="247">
        <v>1</v>
      </c>
      <c r="E8" s="243">
        <v>1</v>
      </c>
      <c r="F8" s="243">
        <v>1</v>
      </c>
      <c r="G8" s="243">
        <v>1</v>
      </c>
      <c r="H8" s="248">
        <v>1</v>
      </c>
      <c r="I8" s="247">
        <v>1</v>
      </c>
      <c r="J8" s="243">
        <v>0</v>
      </c>
      <c r="K8" s="243">
        <v>0</v>
      </c>
      <c r="L8" s="243">
        <v>0</v>
      </c>
      <c r="M8" s="248">
        <v>1</v>
      </c>
    </row>
    <row r="9" spans="1:13">
      <c r="A9" s="254">
        <v>7</v>
      </c>
      <c r="B9" s="240" t="s">
        <v>63</v>
      </c>
      <c r="C9" s="246">
        <v>1</v>
      </c>
      <c r="D9" s="247">
        <v>1</v>
      </c>
      <c r="E9" s="243">
        <v>1</v>
      </c>
      <c r="F9" s="243" t="e">
        <v>#VALUE!</v>
      </c>
      <c r="G9" s="243">
        <v>1</v>
      </c>
      <c r="H9" s="248">
        <v>1</v>
      </c>
      <c r="I9" s="247">
        <v>1</v>
      </c>
      <c r="J9" s="243">
        <v>1</v>
      </c>
      <c r="K9" s="243" t="e">
        <v>#VALUE!</v>
      </c>
      <c r="L9" s="243">
        <v>1</v>
      </c>
      <c r="M9" s="248">
        <v>1</v>
      </c>
    </row>
    <row r="10" spans="1:13">
      <c r="A10" s="249">
        <v>8</v>
      </c>
      <c r="B10" s="241" t="s">
        <v>20</v>
      </c>
      <c r="C10" s="250">
        <v>1</v>
      </c>
      <c r="D10" s="247">
        <v>1</v>
      </c>
      <c r="E10" s="243">
        <v>1</v>
      </c>
      <c r="F10" s="243">
        <v>1</v>
      </c>
      <c r="G10" s="243">
        <v>1</v>
      </c>
      <c r="H10" s="248">
        <v>1</v>
      </c>
      <c r="I10" s="247">
        <v>1</v>
      </c>
      <c r="J10" s="243">
        <v>0</v>
      </c>
      <c r="K10" s="243">
        <v>0</v>
      </c>
      <c r="L10" s="243">
        <v>0</v>
      </c>
      <c r="M10" s="248">
        <v>0</v>
      </c>
    </row>
    <row r="11" spans="1:13">
      <c r="A11" s="245">
        <v>9</v>
      </c>
      <c r="B11" s="240" t="s">
        <v>18</v>
      </c>
      <c r="C11" s="246">
        <v>1</v>
      </c>
      <c r="D11" s="247">
        <v>1</v>
      </c>
      <c r="E11" s="243">
        <v>1</v>
      </c>
      <c r="F11" s="243">
        <v>1</v>
      </c>
      <c r="G11" s="243">
        <v>1</v>
      </c>
      <c r="H11" s="248">
        <v>1</v>
      </c>
      <c r="I11" s="247">
        <v>1</v>
      </c>
      <c r="J11" s="243">
        <v>1</v>
      </c>
      <c r="K11" s="243">
        <v>1</v>
      </c>
      <c r="L11" s="243">
        <v>1</v>
      </c>
      <c r="M11" s="248">
        <v>1</v>
      </c>
    </row>
    <row r="12" spans="1:13">
      <c r="A12" s="245">
        <v>10</v>
      </c>
      <c r="B12" s="240" t="s">
        <v>19</v>
      </c>
      <c r="C12" s="246">
        <v>1</v>
      </c>
      <c r="D12" s="247">
        <v>1</v>
      </c>
      <c r="E12" s="243">
        <v>1</v>
      </c>
      <c r="F12" s="243">
        <v>1</v>
      </c>
      <c r="G12" s="243">
        <v>1</v>
      </c>
      <c r="H12" s="248">
        <v>1</v>
      </c>
      <c r="I12" s="247">
        <v>1</v>
      </c>
      <c r="J12" s="243">
        <v>0</v>
      </c>
      <c r="K12" s="243">
        <v>1</v>
      </c>
      <c r="L12" s="243">
        <v>1</v>
      </c>
      <c r="M12" s="248">
        <v>1</v>
      </c>
    </row>
    <row r="13" spans="1:13">
      <c r="A13" s="251">
        <v>11</v>
      </c>
      <c r="B13" s="242" t="s">
        <v>21</v>
      </c>
      <c r="C13" s="252">
        <v>1</v>
      </c>
      <c r="D13" s="247">
        <v>1</v>
      </c>
      <c r="E13" s="243">
        <v>0</v>
      </c>
      <c r="F13" s="243">
        <v>1</v>
      </c>
      <c r="G13" s="243">
        <v>0</v>
      </c>
      <c r="H13" s="248">
        <v>0</v>
      </c>
      <c r="I13" s="247">
        <v>1</v>
      </c>
      <c r="J13" s="243">
        <v>0</v>
      </c>
      <c r="K13" s="243">
        <v>1</v>
      </c>
      <c r="L13" s="243">
        <v>0</v>
      </c>
      <c r="M13" s="248">
        <v>1</v>
      </c>
    </row>
    <row r="14" spans="1:13">
      <c r="A14" s="245">
        <v>12</v>
      </c>
      <c r="B14" s="240" t="s">
        <v>64</v>
      </c>
      <c r="C14" s="246">
        <v>1</v>
      </c>
      <c r="D14" s="247">
        <v>1</v>
      </c>
      <c r="E14" s="243">
        <v>1</v>
      </c>
      <c r="F14" s="243">
        <v>1</v>
      </c>
      <c r="G14" s="243">
        <v>1</v>
      </c>
      <c r="H14" s="248">
        <v>1</v>
      </c>
      <c r="I14" s="247">
        <v>1</v>
      </c>
      <c r="J14" s="243">
        <v>1</v>
      </c>
      <c r="K14" s="243">
        <v>1</v>
      </c>
      <c r="L14" s="243">
        <v>1</v>
      </c>
      <c r="M14" s="248">
        <v>1</v>
      </c>
    </row>
    <row r="15" spans="1:13">
      <c r="A15" s="249">
        <v>13</v>
      </c>
      <c r="B15" s="241" t="s">
        <v>24</v>
      </c>
      <c r="C15" s="250">
        <v>1</v>
      </c>
      <c r="D15" s="247">
        <v>1</v>
      </c>
      <c r="E15" s="243">
        <v>1</v>
      </c>
      <c r="F15" s="243">
        <v>1</v>
      </c>
      <c r="G15" s="243">
        <v>1</v>
      </c>
      <c r="H15" s="248">
        <v>1</v>
      </c>
      <c r="I15" s="247">
        <v>1</v>
      </c>
      <c r="J15" s="243">
        <v>0</v>
      </c>
      <c r="K15" s="243">
        <v>0</v>
      </c>
      <c r="L15" s="243">
        <v>0</v>
      </c>
      <c r="M15" s="248">
        <v>0</v>
      </c>
    </row>
    <row r="16" spans="1:13">
      <c r="A16" s="245">
        <v>14</v>
      </c>
      <c r="B16" s="240" t="s">
        <v>23</v>
      </c>
      <c r="C16" s="246">
        <v>1</v>
      </c>
      <c r="D16" s="247">
        <v>1</v>
      </c>
      <c r="E16" s="243">
        <v>1</v>
      </c>
      <c r="F16" s="243">
        <v>1</v>
      </c>
      <c r="G16" s="243">
        <v>1</v>
      </c>
      <c r="H16" s="248">
        <v>1</v>
      </c>
      <c r="I16" s="247">
        <v>1</v>
      </c>
      <c r="J16" s="243">
        <v>0</v>
      </c>
      <c r="K16" s="243">
        <v>0</v>
      </c>
      <c r="L16" s="243">
        <v>0</v>
      </c>
      <c r="M16" s="248">
        <v>1</v>
      </c>
    </row>
    <row r="17" spans="1:13">
      <c r="A17" s="251">
        <v>15</v>
      </c>
      <c r="B17" s="242" t="s">
        <v>25</v>
      </c>
      <c r="C17" s="252">
        <v>1</v>
      </c>
      <c r="D17" s="247">
        <v>0</v>
      </c>
      <c r="E17" s="243">
        <v>0</v>
      </c>
      <c r="F17" s="243">
        <v>0</v>
      </c>
      <c r="G17" s="243">
        <v>0</v>
      </c>
      <c r="H17" s="248">
        <v>0</v>
      </c>
      <c r="I17" s="247">
        <v>0</v>
      </c>
      <c r="J17" s="243">
        <v>0</v>
      </c>
      <c r="K17" s="243">
        <v>0</v>
      </c>
      <c r="L17" s="243">
        <v>0</v>
      </c>
      <c r="M17" s="248">
        <v>0</v>
      </c>
    </row>
    <row r="18" spans="1:13">
      <c r="A18" s="245">
        <v>16</v>
      </c>
      <c r="B18" s="240" t="s">
        <v>65</v>
      </c>
      <c r="C18" s="246">
        <v>1</v>
      </c>
      <c r="D18" s="247">
        <v>1</v>
      </c>
      <c r="E18" s="243">
        <v>1</v>
      </c>
      <c r="F18" s="243">
        <v>1</v>
      </c>
      <c r="G18" s="243">
        <v>1</v>
      </c>
      <c r="H18" s="248">
        <v>1</v>
      </c>
      <c r="I18" s="247">
        <v>1</v>
      </c>
      <c r="J18" s="243">
        <v>1</v>
      </c>
      <c r="K18" s="243">
        <v>1</v>
      </c>
      <c r="L18" s="243">
        <v>1</v>
      </c>
      <c r="M18" s="248">
        <v>1</v>
      </c>
    </row>
    <row r="19" spans="1:13">
      <c r="A19" s="249">
        <v>17</v>
      </c>
      <c r="B19" s="241" t="s">
        <v>27</v>
      </c>
      <c r="C19" s="250">
        <v>0</v>
      </c>
      <c r="D19" s="247">
        <v>0</v>
      </c>
      <c r="E19" s="243">
        <v>0</v>
      </c>
      <c r="F19" s="243">
        <v>0</v>
      </c>
      <c r="G19" s="243">
        <v>0</v>
      </c>
      <c r="H19" s="248">
        <v>0</v>
      </c>
      <c r="I19" s="247">
        <v>0</v>
      </c>
      <c r="J19" s="243">
        <v>0</v>
      </c>
      <c r="K19" s="243">
        <v>0</v>
      </c>
      <c r="L19" s="243">
        <v>0</v>
      </c>
      <c r="M19" s="248">
        <v>0</v>
      </c>
    </row>
    <row r="20" spans="1:13">
      <c r="A20" s="245">
        <v>18</v>
      </c>
      <c r="B20" s="240" t="s">
        <v>28</v>
      </c>
      <c r="C20" s="246">
        <v>0</v>
      </c>
      <c r="D20" s="247">
        <v>0</v>
      </c>
      <c r="E20" s="243">
        <v>0</v>
      </c>
      <c r="F20" s="243">
        <v>0</v>
      </c>
      <c r="G20" s="243">
        <v>0</v>
      </c>
      <c r="H20" s="248">
        <v>0</v>
      </c>
      <c r="I20" s="247">
        <v>0</v>
      </c>
      <c r="J20" s="243">
        <v>0</v>
      </c>
      <c r="K20" s="243">
        <v>0</v>
      </c>
      <c r="L20" s="243">
        <v>0</v>
      </c>
      <c r="M20" s="248">
        <v>0</v>
      </c>
    </row>
    <row r="21" spans="1:13">
      <c r="A21" s="251">
        <v>19</v>
      </c>
      <c r="B21" s="242" t="s">
        <v>29</v>
      </c>
      <c r="C21" s="252">
        <v>0</v>
      </c>
      <c r="D21" s="247">
        <v>0</v>
      </c>
      <c r="E21" s="243">
        <v>0</v>
      </c>
      <c r="F21" s="243">
        <v>0</v>
      </c>
      <c r="G21" s="243">
        <v>0</v>
      </c>
      <c r="H21" s="248">
        <v>0</v>
      </c>
      <c r="I21" s="247">
        <v>0</v>
      </c>
      <c r="J21" s="243">
        <v>0</v>
      </c>
      <c r="K21" s="243">
        <v>0</v>
      </c>
      <c r="L21" s="243">
        <v>0</v>
      </c>
      <c r="M21" s="248">
        <v>1</v>
      </c>
    </row>
    <row r="22" spans="1:13">
      <c r="A22" s="245">
        <v>29</v>
      </c>
      <c r="B22" s="240" t="s">
        <v>66</v>
      </c>
      <c r="C22" s="246">
        <v>1</v>
      </c>
      <c r="D22" s="247">
        <v>1</v>
      </c>
      <c r="E22" s="243">
        <v>1</v>
      </c>
      <c r="F22" s="243">
        <v>1</v>
      </c>
      <c r="G22" s="243">
        <v>1</v>
      </c>
      <c r="H22" s="248">
        <v>1</v>
      </c>
      <c r="I22" s="247">
        <v>1</v>
      </c>
      <c r="J22" s="243">
        <v>1</v>
      </c>
      <c r="K22" s="243">
        <v>1</v>
      </c>
      <c r="L22" s="243">
        <v>1</v>
      </c>
      <c r="M22" s="248">
        <v>1</v>
      </c>
    </row>
    <row r="23" spans="1:13">
      <c r="A23" s="249">
        <v>30</v>
      </c>
      <c r="B23" s="241" t="s">
        <v>30</v>
      </c>
      <c r="C23" s="250">
        <v>1</v>
      </c>
      <c r="D23" s="247">
        <v>1</v>
      </c>
      <c r="E23" s="243">
        <v>1</v>
      </c>
      <c r="F23" s="243">
        <v>1</v>
      </c>
      <c r="G23" s="243">
        <v>1</v>
      </c>
      <c r="H23" s="248">
        <v>1</v>
      </c>
      <c r="I23" s="247">
        <v>1</v>
      </c>
      <c r="J23" s="243">
        <v>1</v>
      </c>
      <c r="K23" s="243">
        <v>1</v>
      </c>
      <c r="L23" s="243">
        <v>1</v>
      </c>
      <c r="M23" s="248">
        <v>1</v>
      </c>
    </row>
    <row r="24" spans="1:13">
      <c r="A24" s="245">
        <v>31</v>
      </c>
      <c r="B24" s="240" t="s">
        <v>31</v>
      </c>
      <c r="C24" s="246">
        <v>1</v>
      </c>
      <c r="D24" s="247">
        <v>1</v>
      </c>
      <c r="E24" s="243">
        <v>1</v>
      </c>
      <c r="F24" s="243">
        <v>1</v>
      </c>
      <c r="G24" s="243">
        <v>1</v>
      </c>
      <c r="H24" s="248">
        <v>1</v>
      </c>
      <c r="I24" s="247">
        <v>1</v>
      </c>
      <c r="J24" s="243">
        <v>1</v>
      </c>
      <c r="K24" s="243">
        <v>1</v>
      </c>
      <c r="L24" s="243">
        <v>1</v>
      </c>
      <c r="M24" s="248">
        <v>1</v>
      </c>
    </row>
    <row r="25" spans="1:13">
      <c r="A25" s="245">
        <v>32</v>
      </c>
      <c r="B25" s="240" t="s">
        <v>32</v>
      </c>
      <c r="C25" s="246">
        <v>1</v>
      </c>
      <c r="D25" s="247">
        <v>1</v>
      </c>
      <c r="E25" s="243">
        <v>1</v>
      </c>
      <c r="F25" s="243">
        <v>1</v>
      </c>
      <c r="G25" s="243">
        <v>1</v>
      </c>
      <c r="H25" s="248">
        <v>1</v>
      </c>
      <c r="I25" s="247">
        <v>1</v>
      </c>
      <c r="J25" s="243">
        <v>0</v>
      </c>
      <c r="K25" s="243">
        <v>0</v>
      </c>
      <c r="L25" s="243">
        <v>0</v>
      </c>
      <c r="M25" s="248">
        <v>1</v>
      </c>
    </row>
    <row r="26" spans="1:13">
      <c r="A26" s="251">
        <v>34</v>
      </c>
      <c r="B26" s="242" t="s">
        <v>33</v>
      </c>
      <c r="C26" s="252">
        <v>0</v>
      </c>
      <c r="D26" s="247">
        <v>0</v>
      </c>
      <c r="E26" s="243">
        <v>0</v>
      </c>
      <c r="F26" s="243">
        <v>0</v>
      </c>
      <c r="G26" s="243">
        <v>0</v>
      </c>
      <c r="H26" s="248">
        <v>1</v>
      </c>
      <c r="I26" s="247">
        <v>0</v>
      </c>
      <c r="J26" s="243">
        <v>0</v>
      </c>
      <c r="K26" s="243">
        <v>0</v>
      </c>
      <c r="L26" s="243">
        <v>0</v>
      </c>
      <c r="M26" s="248">
        <v>1</v>
      </c>
    </row>
    <row r="27" spans="1:13">
      <c r="A27" s="254">
        <v>37</v>
      </c>
      <c r="B27" s="240" t="s">
        <v>67</v>
      </c>
      <c r="C27" s="246">
        <v>1</v>
      </c>
      <c r="D27" s="247">
        <v>1</v>
      </c>
      <c r="E27" s="243">
        <v>1</v>
      </c>
      <c r="F27" s="243">
        <v>1</v>
      </c>
      <c r="G27" s="243">
        <v>1</v>
      </c>
      <c r="H27" s="248">
        <v>1</v>
      </c>
      <c r="I27" s="247" t="e">
        <v>#VALUE!</v>
      </c>
      <c r="J27" s="243">
        <v>1</v>
      </c>
      <c r="K27" s="243">
        <v>1</v>
      </c>
      <c r="L27" s="243">
        <v>1</v>
      </c>
      <c r="M27" s="248">
        <v>1</v>
      </c>
    </row>
    <row r="28" spans="1:13">
      <c r="A28" s="249">
        <v>38</v>
      </c>
      <c r="B28" s="241" t="s">
        <v>34</v>
      </c>
      <c r="C28" s="250">
        <v>1</v>
      </c>
      <c r="D28" s="247">
        <v>1</v>
      </c>
      <c r="E28" s="243">
        <v>1</v>
      </c>
      <c r="F28" s="243">
        <v>1</v>
      </c>
      <c r="G28" s="243">
        <v>1</v>
      </c>
      <c r="H28" s="248">
        <v>1</v>
      </c>
      <c r="I28" s="247">
        <v>1</v>
      </c>
      <c r="J28" s="243">
        <v>0</v>
      </c>
      <c r="K28" s="243">
        <v>1</v>
      </c>
      <c r="L28" s="243">
        <v>0</v>
      </c>
      <c r="M28" s="248">
        <v>1</v>
      </c>
    </row>
    <row r="29" spans="1:13">
      <c r="A29" s="245">
        <v>39</v>
      </c>
      <c r="B29" s="240" t="s">
        <v>35</v>
      </c>
      <c r="C29" s="246">
        <v>1</v>
      </c>
      <c r="D29" s="247">
        <v>1</v>
      </c>
      <c r="E29" s="243">
        <v>1</v>
      </c>
      <c r="F29" s="243">
        <v>1</v>
      </c>
      <c r="G29" s="243">
        <v>1</v>
      </c>
      <c r="H29" s="248">
        <v>1</v>
      </c>
      <c r="I29" s="247">
        <v>0</v>
      </c>
      <c r="J29" s="243">
        <v>0</v>
      </c>
      <c r="K29" s="243">
        <v>0</v>
      </c>
      <c r="L29" s="243">
        <v>0</v>
      </c>
      <c r="M29" s="248">
        <v>0</v>
      </c>
    </row>
    <row r="30" spans="1:13">
      <c r="A30" s="245">
        <v>40</v>
      </c>
      <c r="B30" s="240" t="s">
        <v>36</v>
      </c>
      <c r="C30" s="246">
        <v>0</v>
      </c>
      <c r="D30" s="247">
        <v>1</v>
      </c>
      <c r="E30" s="243">
        <v>1</v>
      </c>
      <c r="F30" s="243">
        <v>1</v>
      </c>
      <c r="G30" s="243">
        <v>1</v>
      </c>
      <c r="H30" s="248">
        <v>1</v>
      </c>
      <c r="I30" s="247">
        <v>0</v>
      </c>
      <c r="J30" s="243">
        <v>0</v>
      </c>
      <c r="K30" s="243">
        <v>0</v>
      </c>
      <c r="L30" s="243">
        <v>0</v>
      </c>
      <c r="M30" s="248">
        <v>0</v>
      </c>
    </row>
    <row r="31" spans="1:13">
      <c r="A31" s="245">
        <v>42</v>
      </c>
      <c r="B31" s="240" t="s">
        <v>37</v>
      </c>
      <c r="C31" s="246">
        <v>0</v>
      </c>
      <c r="D31" s="247">
        <v>0</v>
      </c>
      <c r="E31" s="243">
        <v>0</v>
      </c>
      <c r="F31" s="243">
        <v>0</v>
      </c>
      <c r="G31" s="243">
        <v>0</v>
      </c>
      <c r="H31" s="248">
        <v>0</v>
      </c>
      <c r="I31" s="247">
        <v>0</v>
      </c>
      <c r="J31" s="243">
        <v>0</v>
      </c>
      <c r="K31" s="243">
        <v>0</v>
      </c>
      <c r="L31" s="243">
        <v>0</v>
      </c>
      <c r="M31" s="248">
        <v>0</v>
      </c>
    </row>
    <row r="32" spans="1:13">
      <c r="A32" s="251">
        <v>43</v>
      </c>
      <c r="B32" s="242" t="s">
        <v>38</v>
      </c>
      <c r="C32" s="252">
        <v>0</v>
      </c>
      <c r="D32" s="255">
        <v>0</v>
      </c>
      <c r="E32" s="256">
        <v>0</v>
      </c>
      <c r="F32" s="256">
        <v>0</v>
      </c>
      <c r="G32" s="256">
        <v>0</v>
      </c>
      <c r="H32" s="257">
        <v>0</v>
      </c>
      <c r="I32" s="255">
        <v>0</v>
      </c>
      <c r="J32" s="256">
        <v>0</v>
      </c>
      <c r="K32" s="256">
        <v>0</v>
      </c>
      <c r="L32" s="256">
        <v>0</v>
      </c>
      <c r="M32" s="257">
        <v>0</v>
      </c>
    </row>
    <row r="37" spans="1:13">
      <c r="A37" s="239" t="s">
        <v>90</v>
      </c>
    </row>
    <row r="38" spans="1:13">
      <c r="A38" s="258"/>
      <c r="B38" s="258"/>
      <c r="C38" s="258"/>
      <c r="D38" s="314" t="s">
        <v>48</v>
      </c>
      <c r="E38" s="315"/>
      <c r="F38" s="315"/>
      <c r="G38" s="315"/>
      <c r="H38" s="315"/>
      <c r="I38" s="314" t="s">
        <v>47</v>
      </c>
      <c r="J38" s="315"/>
      <c r="K38" s="315"/>
      <c r="L38" s="315"/>
      <c r="M38" s="315"/>
    </row>
    <row r="39" spans="1:13">
      <c r="A39" s="259" t="s">
        <v>60</v>
      </c>
      <c r="B39" s="259" t="s">
        <v>68</v>
      </c>
      <c r="C39" s="260" t="s">
        <v>7</v>
      </c>
      <c r="D39" s="261" t="s">
        <v>69</v>
      </c>
      <c r="E39" s="261" t="s">
        <v>70</v>
      </c>
      <c r="F39" s="261" t="s">
        <v>71</v>
      </c>
      <c r="G39" s="261" t="s">
        <v>87</v>
      </c>
      <c r="H39" s="261" t="s">
        <v>73</v>
      </c>
      <c r="I39" s="261" t="s">
        <v>69</v>
      </c>
      <c r="J39" s="261" t="s">
        <v>70</v>
      </c>
      <c r="K39" s="261" t="s">
        <v>71</v>
      </c>
      <c r="L39" s="261" t="s">
        <v>87</v>
      </c>
      <c r="M39" s="261" t="s">
        <v>73</v>
      </c>
    </row>
    <row r="40" spans="1:13">
      <c r="A40" s="245">
        <v>2</v>
      </c>
      <c r="B40" s="240" t="s">
        <v>13</v>
      </c>
      <c r="C40" s="246">
        <v>1</v>
      </c>
      <c r="D40" s="247">
        <v>0</v>
      </c>
      <c r="E40" s="243">
        <v>0</v>
      </c>
      <c r="F40" s="243">
        <v>0</v>
      </c>
      <c r="G40" s="243">
        <v>0</v>
      </c>
      <c r="H40" s="248">
        <v>0</v>
      </c>
      <c r="I40" s="247">
        <v>0</v>
      </c>
      <c r="J40" s="243">
        <v>0</v>
      </c>
      <c r="K40" s="243">
        <v>0</v>
      </c>
      <c r="L40" s="243">
        <v>1</v>
      </c>
      <c r="M40" s="248">
        <v>0</v>
      </c>
    </row>
    <row r="41" spans="1:13">
      <c r="A41" s="251">
        <v>3</v>
      </c>
      <c r="B41" s="242" t="s">
        <v>14</v>
      </c>
      <c r="C41" s="252">
        <v>1</v>
      </c>
      <c r="D41" s="247">
        <v>1</v>
      </c>
      <c r="E41" s="243">
        <v>0</v>
      </c>
      <c r="F41" s="243">
        <v>1</v>
      </c>
      <c r="G41" s="243">
        <v>1</v>
      </c>
      <c r="H41" s="248">
        <v>1</v>
      </c>
      <c r="I41" s="247">
        <v>1</v>
      </c>
      <c r="J41" s="243">
        <v>0</v>
      </c>
      <c r="K41" s="243">
        <v>0</v>
      </c>
      <c r="L41" s="243">
        <v>0</v>
      </c>
      <c r="M41" s="248">
        <v>0</v>
      </c>
    </row>
    <row r="42" spans="1:13">
      <c r="A42" s="253">
        <v>5</v>
      </c>
      <c r="B42" s="241" t="s">
        <v>16</v>
      </c>
      <c r="C42" s="250">
        <v>1</v>
      </c>
      <c r="D42" s="247">
        <v>1</v>
      </c>
      <c r="E42" s="243">
        <v>1</v>
      </c>
      <c r="F42" s="243">
        <v>1</v>
      </c>
      <c r="G42" s="243">
        <v>1</v>
      </c>
      <c r="H42" s="248">
        <v>1</v>
      </c>
      <c r="I42" s="247">
        <v>0</v>
      </c>
      <c r="J42" s="243" t="e">
        <v>#VALUE!</v>
      </c>
      <c r="K42" s="243">
        <v>1</v>
      </c>
      <c r="L42" s="243">
        <v>0</v>
      </c>
      <c r="M42" s="248">
        <v>0</v>
      </c>
    </row>
    <row r="43" spans="1:13">
      <c r="A43" s="251">
        <v>6</v>
      </c>
      <c r="B43" s="242" t="s">
        <v>15</v>
      </c>
      <c r="C43" s="252">
        <v>1</v>
      </c>
      <c r="D43" s="247">
        <v>1</v>
      </c>
      <c r="E43" s="243">
        <v>1</v>
      </c>
      <c r="F43" s="243">
        <v>1</v>
      </c>
      <c r="G43" s="243">
        <v>1</v>
      </c>
      <c r="H43" s="248">
        <v>1</v>
      </c>
      <c r="I43" s="247">
        <v>1</v>
      </c>
      <c r="J43" s="243">
        <v>0</v>
      </c>
      <c r="K43" s="243">
        <v>0</v>
      </c>
      <c r="L43" s="243">
        <v>0</v>
      </c>
      <c r="M43" s="248">
        <v>1</v>
      </c>
    </row>
    <row r="44" spans="1:13">
      <c r="A44" s="249">
        <v>8</v>
      </c>
      <c r="B44" s="241" t="s">
        <v>20</v>
      </c>
      <c r="C44" s="250">
        <v>1</v>
      </c>
      <c r="D44" s="247">
        <v>1</v>
      </c>
      <c r="E44" s="243">
        <v>1</v>
      </c>
      <c r="F44" s="243">
        <v>1</v>
      </c>
      <c r="G44" s="243">
        <v>1</v>
      </c>
      <c r="H44" s="248">
        <v>1</v>
      </c>
      <c r="I44" s="247">
        <v>1</v>
      </c>
      <c r="J44" s="243">
        <v>0</v>
      </c>
      <c r="K44" s="243">
        <v>0</v>
      </c>
      <c r="L44" s="243">
        <v>0</v>
      </c>
      <c r="M44" s="248">
        <v>0</v>
      </c>
    </row>
    <row r="45" spans="1:13">
      <c r="A45" s="245">
        <v>9</v>
      </c>
      <c r="B45" s="240" t="s">
        <v>18</v>
      </c>
      <c r="C45" s="246">
        <v>1</v>
      </c>
      <c r="D45" s="247">
        <v>1</v>
      </c>
      <c r="E45" s="243">
        <v>1</v>
      </c>
      <c r="F45" s="243">
        <v>1</v>
      </c>
      <c r="G45" s="243">
        <v>1</v>
      </c>
      <c r="H45" s="248">
        <v>1</v>
      </c>
      <c r="I45" s="247">
        <v>1</v>
      </c>
      <c r="J45" s="243">
        <v>1</v>
      </c>
      <c r="K45" s="243">
        <v>1</v>
      </c>
      <c r="L45" s="243">
        <v>1</v>
      </c>
      <c r="M45" s="248">
        <v>1</v>
      </c>
    </row>
    <row r="46" spans="1:13">
      <c r="A46" s="245">
        <v>10</v>
      </c>
      <c r="B46" s="240" t="s">
        <v>19</v>
      </c>
      <c r="C46" s="246">
        <v>1</v>
      </c>
      <c r="D46" s="247">
        <v>1</v>
      </c>
      <c r="E46" s="243">
        <v>1</v>
      </c>
      <c r="F46" s="243">
        <v>1</v>
      </c>
      <c r="G46" s="243">
        <v>1</v>
      </c>
      <c r="H46" s="248">
        <v>1</v>
      </c>
      <c r="I46" s="247">
        <v>1</v>
      </c>
      <c r="J46" s="243">
        <v>0</v>
      </c>
      <c r="K46" s="243">
        <v>1</v>
      </c>
      <c r="L46" s="243">
        <v>1</v>
      </c>
      <c r="M46" s="248">
        <v>1</v>
      </c>
    </row>
    <row r="47" spans="1:13">
      <c r="A47" s="251">
        <v>11</v>
      </c>
      <c r="B47" s="242" t="s">
        <v>21</v>
      </c>
      <c r="C47" s="252">
        <v>1</v>
      </c>
      <c r="D47" s="247">
        <v>1</v>
      </c>
      <c r="E47" s="243">
        <v>0</v>
      </c>
      <c r="F47" s="243">
        <v>1</v>
      </c>
      <c r="G47" s="243">
        <v>0</v>
      </c>
      <c r="H47" s="248">
        <v>0</v>
      </c>
      <c r="I47" s="247">
        <v>1</v>
      </c>
      <c r="J47" s="243">
        <v>0</v>
      </c>
      <c r="K47" s="243">
        <v>1</v>
      </c>
      <c r="L47" s="243">
        <v>0</v>
      </c>
      <c r="M47" s="248">
        <v>1</v>
      </c>
    </row>
    <row r="48" spans="1:13">
      <c r="A48" s="249">
        <v>13</v>
      </c>
      <c r="B48" s="241" t="s">
        <v>24</v>
      </c>
      <c r="C48" s="250">
        <v>1</v>
      </c>
      <c r="D48" s="247">
        <v>1</v>
      </c>
      <c r="E48" s="243">
        <v>1</v>
      </c>
      <c r="F48" s="243">
        <v>1</v>
      </c>
      <c r="G48" s="243">
        <v>1</v>
      </c>
      <c r="H48" s="248">
        <v>1</v>
      </c>
      <c r="I48" s="247">
        <v>1</v>
      </c>
      <c r="J48" s="243">
        <v>0</v>
      </c>
      <c r="K48" s="243">
        <v>0</v>
      </c>
      <c r="L48" s="243">
        <v>0</v>
      </c>
      <c r="M48" s="248">
        <v>0</v>
      </c>
    </row>
    <row r="49" spans="1:13">
      <c r="A49" s="245">
        <v>14</v>
      </c>
      <c r="B49" s="240" t="s">
        <v>23</v>
      </c>
      <c r="C49" s="246">
        <v>1</v>
      </c>
      <c r="D49" s="247">
        <v>1</v>
      </c>
      <c r="E49" s="243">
        <v>1</v>
      </c>
      <c r="F49" s="243">
        <v>1</v>
      </c>
      <c r="G49" s="243">
        <v>1</v>
      </c>
      <c r="H49" s="248">
        <v>1</v>
      </c>
      <c r="I49" s="247">
        <v>1</v>
      </c>
      <c r="J49" s="243">
        <v>0</v>
      </c>
      <c r="K49" s="243">
        <v>0</v>
      </c>
      <c r="L49" s="243">
        <v>0</v>
      </c>
      <c r="M49" s="248">
        <v>1</v>
      </c>
    </row>
    <row r="50" spans="1:13">
      <c r="A50" s="251">
        <v>15</v>
      </c>
      <c r="B50" s="242" t="s">
        <v>25</v>
      </c>
      <c r="C50" s="252">
        <v>1</v>
      </c>
      <c r="D50" s="247">
        <v>0</v>
      </c>
      <c r="E50" s="243">
        <v>0</v>
      </c>
      <c r="F50" s="243">
        <v>0</v>
      </c>
      <c r="G50" s="243">
        <v>0</v>
      </c>
      <c r="H50" s="248">
        <v>0</v>
      </c>
      <c r="I50" s="247">
        <v>0</v>
      </c>
      <c r="J50" s="243">
        <v>0</v>
      </c>
      <c r="K50" s="243">
        <v>0</v>
      </c>
      <c r="L50" s="243">
        <v>0</v>
      </c>
      <c r="M50" s="248">
        <v>0</v>
      </c>
    </row>
    <row r="51" spans="1:13">
      <c r="A51" s="249">
        <v>30</v>
      </c>
      <c r="B51" s="241" t="s">
        <v>30</v>
      </c>
      <c r="C51" s="250">
        <v>1</v>
      </c>
      <c r="D51" s="247">
        <v>1</v>
      </c>
      <c r="E51" s="243">
        <v>1</v>
      </c>
      <c r="F51" s="243">
        <v>1</v>
      </c>
      <c r="G51" s="243">
        <v>1</v>
      </c>
      <c r="H51" s="248">
        <v>1</v>
      </c>
      <c r="I51" s="247">
        <v>1</v>
      </c>
      <c r="J51" s="243">
        <v>1</v>
      </c>
      <c r="K51" s="243">
        <v>1</v>
      </c>
      <c r="L51" s="243">
        <v>1</v>
      </c>
      <c r="M51" s="248">
        <v>1</v>
      </c>
    </row>
    <row r="52" spans="1:13">
      <c r="A52" s="245">
        <v>31</v>
      </c>
      <c r="B52" s="240" t="s">
        <v>31</v>
      </c>
      <c r="C52" s="246">
        <v>1</v>
      </c>
      <c r="D52" s="247">
        <v>1</v>
      </c>
      <c r="E52" s="243">
        <v>1</v>
      </c>
      <c r="F52" s="243">
        <v>1</v>
      </c>
      <c r="G52" s="243">
        <v>1</v>
      </c>
      <c r="H52" s="248">
        <v>1</v>
      </c>
      <c r="I52" s="247">
        <v>1</v>
      </c>
      <c r="J52" s="243">
        <v>1</v>
      </c>
      <c r="K52" s="243">
        <v>1</v>
      </c>
      <c r="L52" s="243">
        <v>1</v>
      </c>
      <c r="M52" s="248">
        <v>1</v>
      </c>
    </row>
    <row r="53" spans="1:13">
      <c r="A53" s="245">
        <v>32</v>
      </c>
      <c r="B53" s="240" t="s">
        <v>32</v>
      </c>
      <c r="C53" s="246">
        <v>1</v>
      </c>
      <c r="D53" s="247">
        <v>1</v>
      </c>
      <c r="E53" s="243">
        <v>1</v>
      </c>
      <c r="F53" s="243">
        <v>1</v>
      </c>
      <c r="G53" s="243">
        <v>1</v>
      </c>
      <c r="H53" s="248">
        <v>1</v>
      </c>
      <c r="I53" s="247">
        <v>1</v>
      </c>
      <c r="J53" s="243">
        <v>0</v>
      </c>
      <c r="K53" s="243">
        <v>0</v>
      </c>
      <c r="L53" s="243">
        <v>0</v>
      </c>
      <c r="M53" s="248">
        <v>1</v>
      </c>
    </row>
    <row r="54" spans="1:13">
      <c r="A54" s="249">
        <v>38</v>
      </c>
      <c r="B54" s="241" t="s">
        <v>34</v>
      </c>
      <c r="C54" s="250">
        <v>1</v>
      </c>
      <c r="D54" s="247">
        <v>1</v>
      </c>
      <c r="E54" s="243">
        <v>1</v>
      </c>
      <c r="F54" s="243">
        <v>1</v>
      </c>
      <c r="G54" s="243">
        <v>1</v>
      </c>
      <c r="H54" s="248">
        <v>1</v>
      </c>
      <c r="I54" s="247">
        <v>1</v>
      </c>
      <c r="J54" s="243">
        <v>0</v>
      </c>
      <c r="K54" s="243">
        <v>1</v>
      </c>
      <c r="L54" s="243">
        <v>0</v>
      </c>
      <c r="M54" s="248">
        <v>1</v>
      </c>
    </row>
    <row r="55" spans="1:13">
      <c r="A55" s="245">
        <v>39</v>
      </c>
      <c r="B55" s="240" t="s">
        <v>35</v>
      </c>
      <c r="C55" s="246">
        <v>1</v>
      </c>
      <c r="D55" s="247">
        <v>1</v>
      </c>
      <c r="E55" s="243">
        <v>1</v>
      </c>
      <c r="F55" s="243">
        <v>1</v>
      </c>
      <c r="G55" s="243">
        <v>1</v>
      </c>
      <c r="H55" s="248">
        <v>1</v>
      </c>
      <c r="I55" s="247">
        <v>0</v>
      </c>
      <c r="J55" s="243">
        <v>0</v>
      </c>
      <c r="K55" s="243">
        <v>0</v>
      </c>
      <c r="L55" s="243">
        <v>0</v>
      </c>
      <c r="M55" s="248">
        <v>0</v>
      </c>
    </row>
    <row r="56" spans="1:13">
      <c r="A56" s="249">
        <v>17</v>
      </c>
      <c r="B56" s="241" t="s">
        <v>27</v>
      </c>
      <c r="C56" s="250">
        <v>0</v>
      </c>
      <c r="D56" s="247">
        <v>0</v>
      </c>
      <c r="E56" s="243">
        <v>0</v>
      </c>
      <c r="F56" s="243">
        <v>0</v>
      </c>
      <c r="G56" s="243">
        <v>0</v>
      </c>
      <c r="H56" s="248">
        <v>0</v>
      </c>
      <c r="I56" s="247">
        <v>0</v>
      </c>
      <c r="J56" s="243">
        <v>0</v>
      </c>
      <c r="K56" s="243">
        <v>0</v>
      </c>
      <c r="L56" s="243">
        <v>0</v>
      </c>
      <c r="M56" s="248">
        <v>0</v>
      </c>
    </row>
    <row r="57" spans="1:13">
      <c r="A57" s="245">
        <v>18</v>
      </c>
      <c r="B57" s="240" t="s">
        <v>28</v>
      </c>
      <c r="C57" s="246">
        <v>0</v>
      </c>
      <c r="D57" s="247">
        <v>0</v>
      </c>
      <c r="E57" s="243">
        <v>0</v>
      </c>
      <c r="F57" s="243">
        <v>0</v>
      </c>
      <c r="G57" s="243">
        <v>0</v>
      </c>
      <c r="H57" s="248">
        <v>0</v>
      </c>
      <c r="I57" s="247">
        <v>0</v>
      </c>
      <c r="J57" s="243">
        <v>0</v>
      </c>
      <c r="K57" s="243">
        <v>0</v>
      </c>
      <c r="L57" s="243">
        <v>0</v>
      </c>
      <c r="M57" s="248">
        <v>0</v>
      </c>
    </row>
    <row r="58" spans="1:13">
      <c r="A58" s="251">
        <v>19</v>
      </c>
      <c r="B58" s="242" t="s">
        <v>29</v>
      </c>
      <c r="C58" s="252">
        <v>0</v>
      </c>
      <c r="D58" s="247">
        <v>0</v>
      </c>
      <c r="E58" s="243">
        <v>0</v>
      </c>
      <c r="F58" s="243">
        <v>0</v>
      </c>
      <c r="G58" s="243">
        <v>0</v>
      </c>
      <c r="H58" s="248">
        <v>0</v>
      </c>
      <c r="I58" s="247">
        <v>0</v>
      </c>
      <c r="J58" s="243">
        <v>0</v>
      </c>
      <c r="K58" s="243">
        <v>0</v>
      </c>
      <c r="L58" s="243">
        <v>0</v>
      </c>
      <c r="M58" s="248">
        <v>1</v>
      </c>
    </row>
    <row r="59" spans="1:13">
      <c r="A59" s="251">
        <v>34</v>
      </c>
      <c r="B59" s="242" t="s">
        <v>33</v>
      </c>
      <c r="C59" s="252">
        <v>0</v>
      </c>
      <c r="D59" s="247">
        <v>0</v>
      </c>
      <c r="E59" s="243">
        <v>0</v>
      </c>
      <c r="F59" s="243">
        <v>0</v>
      </c>
      <c r="G59" s="243">
        <v>0</v>
      </c>
      <c r="H59" s="248">
        <v>1</v>
      </c>
      <c r="I59" s="247">
        <v>0</v>
      </c>
      <c r="J59" s="243">
        <v>0</v>
      </c>
      <c r="K59" s="243">
        <v>0</v>
      </c>
      <c r="L59" s="243">
        <v>0</v>
      </c>
      <c r="M59" s="248">
        <v>1</v>
      </c>
    </row>
    <row r="60" spans="1:13">
      <c r="A60" s="245">
        <v>40</v>
      </c>
      <c r="B60" s="240" t="s">
        <v>36</v>
      </c>
      <c r="C60" s="246">
        <v>0</v>
      </c>
      <c r="D60" s="247">
        <v>1</v>
      </c>
      <c r="E60" s="243">
        <v>1</v>
      </c>
      <c r="F60" s="243">
        <v>1</v>
      </c>
      <c r="G60" s="243">
        <v>1</v>
      </c>
      <c r="H60" s="248">
        <v>1</v>
      </c>
      <c r="I60" s="247">
        <v>0</v>
      </c>
      <c r="J60" s="243">
        <v>0</v>
      </c>
      <c r="K60" s="243">
        <v>0</v>
      </c>
      <c r="L60" s="243">
        <v>0</v>
      </c>
      <c r="M60" s="248">
        <v>0</v>
      </c>
    </row>
    <row r="61" spans="1:13">
      <c r="A61" s="245">
        <v>42</v>
      </c>
      <c r="B61" s="240" t="s">
        <v>37</v>
      </c>
      <c r="C61" s="246">
        <v>0</v>
      </c>
      <c r="D61" s="247">
        <v>0</v>
      </c>
      <c r="E61" s="243">
        <v>0</v>
      </c>
      <c r="F61" s="243">
        <v>0</v>
      </c>
      <c r="G61" s="243">
        <v>0</v>
      </c>
      <c r="H61" s="248">
        <v>0</v>
      </c>
      <c r="I61" s="247">
        <v>0</v>
      </c>
      <c r="J61" s="243">
        <v>0</v>
      </c>
      <c r="K61" s="243">
        <v>0</v>
      </c>
      <c r="L61" s="243">
        <v>0</v>
      </c>
      <c r="M61" s="248">
        <v>0</v>
      </c>
    </row>
    <row r="62" spans="1:13">
      <c r="A62" s="251">
        <v>43</v>
      </c>
      <c r="B62" s="242" t="s">
        <v>38</v>
      </c>
      <c r="C62" s="252">
        <v>0</v>
      </c>
      <c r="D62" s="255">
        <v>0</v>
      </c>
      <c r="E62" s="256">
        <v>0</v>
      </c>
      <c r="F62" s="256">
        <v>0</v>
      </c>
      <c r="G62" s="256">
        <v>0</v>
      </c>
      <c r="H62" s="257">
        <v>0</v>
      </c>
      <c r="I62" s="255">
        <v>0</v>
      </c>
      <c r="J62" s="256">
        <v>0</v>
      </c>
      <c r="K62" s="256">
        <v>0</v>
      </c>
      <c r="L62" s="256">
        <v>0</v>
      </c>
      <c r="M62" s="257">
        <v>0</v>
      </c>
    </row>
  </sheetData>
  <mergeCells count="4">
    <mergeCell ref="D1:H1"/>
    <mergeCell ref="I1:M1"/>
    <mergeCell ref="D38:H38"/>
    <mergeCell ref="I38:M3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B938B-9274-974D-B8E9-E7AD9E0735FC}">
  <dimension ref="A1:D9"/>
  <sheetViews>
    <sheetView zoomScale="210" zoomScaleNormal="210" workbookViewId="0">
      <selection activeCell="C26" sqref="C26"/>
    </sheetView>
  </sheetViews>
  <sheetFormatPr baseColWidth="10" defaultRowHeight="15"/>
  <cols>
    <col min="1" max="1" width="13.6640625" style="145" customWidth="1"/>
    <col min="2" max="16384" width="10.83203125" style="145"/>
  </cols>
  <sheetData>
    <row r="1" spans="1:4">
      <c r="A1" s="146" t="s">
        <v>55</v>
      </c>
      <c r="B1" s="147" t="s">
        <v>12</v>
      </c>
      <c r="C1" s="147" t="s">
        <v>56</v>
      </c>
      <c r="D1" s="147" t="s">
        <v>57</v>
      </c>
    </row>
    <row r="2" spans="1:4">
      <c r="A2" s="143" t="s">
        <v>10</v>
      </c>
      <c r="B2" s="144">
        <v>1</v>
      </c>
      <c r="C2" s="144">
        <v>2</v>
      </c>
      <c r="D2" s="144">
        <v>0</v>
      </c>
    </row>
    <row r="3" spans="1:4">
      <c r="A3" s="143" t="s">
        <v>11</v>
      </c>
      <c r="B3" s="144">
        <v>1</v>
      </c>
      <c r="C3" s="144">
        <v>2</v>
      </c>
      <c r="D3" s="144">
        <v>0</v>
      </c>
    </row>
    <row r="4" spans="1:4">
      <c r="A4" s="143" t="s">
        <v>17</v>
      </c>
      <c r="B4" s="144">
        <v>1</v>
      </c>
      <c r="C4" s="144">
        <v>4</v>
      </c>
      <c r="D4" s="144">
        <v>0</v>
      </c>
    </row>
    <row r="5" spans="1:4">
      <c r="A5" s="143" t="s">
        <v>22</v>
      </c>
      <c r="B5" s="144">
        <v>1</v>
      </c>
      <c r="C5" s="144">
        <v>3</v>
      </c>
      <c r="D5" s="144">
        <v>0</v>
      </c>
    </row>
    <row r="6" spans="1:4">
      <c r="A6" s="143" t="s">
        <v>26</v>
      </c>
      <c r="B6" s="144">
        <v>1</v>
      </c>
      <c r="C6" s="144">
        <v>0</v>
      </c>
      <c r="D6" s="144">
        <v>3</v>
      </c>
    </row>
    <row r="7" spans="1:4">
      <c r="A7" s="143" t="s">
        <v>58</v>
      </c>
      <c r="B7" s="144">
        <v>1</v>
      </c>
      <c r="C7" s="144">
        <v>3</v>
      </c>
      <c r="D7" s="144">
        <v>1</v>
      </c>
    </row>
    <row r="8" spans="1:4">
      <c r="A8" s="143" t="s">
        <v>39</v>
      </c>
      <c r="B8" s="144">
        <v>1</v>
      </c>
      <c r="C8" s="144">
        <v>2</v>
      </c>
      <c r="D8" s="144">
        <v>3</v>
      </c>
    </row>
    <row r="9" spans="1:4">
      <c r="A9" s="146" t="s">
        <v>59</v>
      </c>
      <c r="B9" s="147">
        <f>SUM(B2:B8)</f>
        <v>7</v>
      </c>
      <c r="C9" s="147">
        <f t="shared" ref="C9:D9" si="0">SUM(C2:C8)</f>
        <v>16</v>
      </c>
      <c r="D9" s="147">
        <f t="shared" si="0"/>
        <v>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38201-00D9-7B48-B988-7BAA16899406}">
  <dimension ref="A1:AH50"/>
  <sheetViews>
    <sheetView zoomScale="110" zoomScaleNormal="110" workbookViewId="0">
      <selection activeCell="AK27" sqref="AK27"/>
    </sheetView>
  </sheetViews>
  <sheetFormatPr baseColWidth="10" defaultRowHeight="15"/>
  <cols>
    <col min="1" max="1" width="13.33203125" style="23" bestFit="1" customWidth="1"/>
    <col min="2" max="24" width="2.6640625" style="23" customWidth="1"/>
    <col min="25" max="25" width="7.33203125" style="23" bestFit="1" customWidth="1"/>
    <col min="26" max="26" width="7.1640625" style="23" bestFit="1" customWidth="1"/>
    <col min="27" max="28" width="4.5" style="23" customWidth="1"/>
    <col min="30" max="30" width="13.5" customWidth="1"/>
    <col min="35" max="16384" width="10.83203125" style="23"/>
  </cols>
  <sheetData>
    <row r="1" spans="1:34" ht="13" customHeight="1">
      <c r="B1" s="288" t="s">
        <v>5</v>
      </c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90"/>
      <c r="V1" s="288" t="s">
        <v>6</v>
      </c>
      <c r="W1" s="289"/>
      <c r="X1" s="289"/>
      <c r="Y1" s="288" t="s">
        <v>7</v>
      </c>
      <c r="Z1" s="290"/>
      <c r="AA1" s="23" t="s">
        <v>52</v>
      </c>
      <c r="AC1" s="158"/>
      <c r="AD1" s="159"/>
      <c r="AE1" s="297" t="s">
        <v>7</v>
      </c>
      <c r="AF1" s="297"/>
      <c r="AG1" s="297"/>
      <c r="AH1" s="153"/>
    </row>
    <row r="2" spans="1:34" ht="13" customHeight="1">
      <c r="A2" s="265" t="s">
        <v>10</v>
      </c>
      <c r="B2" s="25" t="s">
        <v>2</v>
      </c>
      <c r="C2" s="26" t="s">
        <v>2</v>
      </c>
      <c r="D2" s="26" t="s">
        <v>0</v>
      </c>
      <c r="E2" s="26" t="s">
        <v>0</v>
      </c>
      <c r="F2" s="26" t="s">
        <v>1</v>
      </c>
      <c r="G2" s="26" t="s">
        <v>0</v>
      </c>
      <c r="H2" s="26" t="s">
        <v>2</v>
      </c>
      <c r="I2" s="26" t="s">
        <v>2</v>
      </c>
      <c r="J2" s="26" t="s">
        <v>3</v>
      </c>
      <c r="K2" s="26" t="s">
        <v>0</v>
      </c>
      <c r="L2" s="26" t="s">
        <v>1</v>
      </c>
      <c r="M2" s="26" t="s">
        <v>0</v>
      </c>
      <c r="N2" s="26" t="s">
        <v>0</v>
      </c>
      <c r="O2" s="26" t="s">
        <v>2</v>
      </c>
      <c r="P2" s="26" t="s">
        <v>1</v>
      </c>
      <c r="Q2" s="26" t="s">
        <v>0</v>
      </c>
      <c r="R2" s="26" t="s">
        <v>2</v>
      </c>
      <c r="S2" s="26" t="s">
        <v>2</v>
      </c>
      <c r="T2" s="26" t="s">
        <v>0</v>
      </c>
      <c r="U2" s="27" t="s">
        <v>1</v>
      </c>
      <c r="V2" s="25" t="s">
        <v>1</v>
      </c>
      <c r="W2" s="26" t="s">
        <v>0</v>
      </c>
      <c r="X2" s="27" t="s">
        <v>0</v>
      </c>
      <c r="Y2" s="1" t="s">
        <v>8</v>
      </c>
      <c r="Z2" s="1" t="s">
        <v>9</v>
      </c>
      <c r="AC2" s="199" t="s">
        <v>60</v>
      </c>
      <c r="AD2" s="200" t="s">
        <v>68</v>
      </c>
      <c r="AE2" s="191" t="s">
        <v>49</v>
      </c>
      <c r="AF2" s="191" t="s">
        <v>50</v>
      </c>
      <c r="AG2" s="191" t="s">
        <v>51</v>
      </c>
      <c r="AH2" s="192" t="s">
        <v>52</v>
      </c>
    </row>
    <row r="3" spans="1:34" ht="13" customHeight="1">
      <c r="A3" s="263" t="s">
        <v>12</v>
      </c>
      <c r="B3" s="28" t="s">
        <v>4</v>
      </c>
      <c r="C3" s="29" t="s">
        <v>4</v>
      </c>
      <c r="D3" s="29" t="s">
        <v>4</v>
      </c>
      <c r="E3" s="29" t="s">
        <v>4</v>
      </c>
      <c r="F3" s="29" t="s">
        <v>4</v>
      </c>
      <c r="G3" s="29" t="s">
        <v>4</v>
      </c>
      <c r="H3" s="29" t="s">
        <v>4</v>
      </c>
      <c r="I3" s="29" t="s">
        <v>4</v>
      </c>
      <c r="J3" s="29" t="s">
        <v>4</v>
      </c>
      <c r="K3" s="29" t="s">
        <v>4</v>
      </c>
      <c r="L3" s="29" t="s">
        <v>4</v>
      </c>
      <c r="M3" s="29" t="s">
        <v>4</v>
      </c>
      <c r="N3" s="29" t="s">
        <v>4</v>
      </c>
      <c r="O3" s="29" t="s">
        <v>4</v>
      </c>
      <c r="P3" s="29" t="s">
        <v>4</v>
      </c>
      <c r="Q3" s="29" t="s">
        <v>4</v>
      </c>
      <c r="R3" s="29" t="s">
        <v>4</v>
      </c>
      <c r="S3" s="29" t="s">
        <v>4</v>
      </c>
      <c r="T3" s="29" t="s">
        <v>4</v>
      </c>
      <c r="U3" s="29" t="s">
        <v>4</v>
      </c>
      <c r="V3" s="28" t="s">
        <v>4</v>
      </c>
      <c r="W3" s="29" t="s">
        <v>4</v>
      </c>
      <c r="X3" s="93" t="s">
        <v>4</v>
      </c>
      <c r="Y3" s="89">
        <v>96.9</v>
      </c>
      <c r="Z3" s="90">
        <v>0.09</v>
      </c>
      <c r="AA3" s="23" t="s">
        <v>53</v>
      </c>
      <c r="AC3" s="165">
        <v>1</v>
      </c>
      <c r="AD3" s="166" t="s">
        <v>61</v>
      </c>
      <c r="AE3" s="167">
        <v>14173</v>
      </c>
      <c r="AF3" s="148">
        <v>13734</v>
      </c>
      <c r="AG3" s="167">
        <v>96.902561207930574</v>
      </c>
      <c r="AH3" s="168" t="s">
        <v>53</v>
      </c>
    </row>
    <row r="4" spans="1:34" ht="13" customHeight="1">
      <c r="A4" s="263" t="s">
        <v>13</v>
      </c>
      <c r="B4" s="94" t="s">
        <v>0</v>
      </c>
      <c r="C4" s="32" t="s">
        <v>4</v>
      </c>
      <c r="D4" s="32" t="s">
        <v>4</v>
      </c>
      <c r="E4" s="32" t="s">
        <v>4</v>
      </c>
      <c r="F4" s="32" t="s">
        <v>4</v>
      </c>
      <c r="G4" s="32" t="s">
        <v>4</v>
      </c>
      <c r="H4" s="32" t="s">
        <v>4</v>
      </c>
      <c r="I4" s="32" t="s">
        <v>4</v>
      </c>
      <c r="J4" s="95" t="s">
        <v>2</v>
      </c>
      <c r="K4" s="32" t="s">
        <v>4</v>
      </c>
      <c r="L4" s="32" t="s">
        <v>4</v>
      </c>
      <c r="M4" s="32" t="s">
        <v>4</v>
      </c>
      <c r="N4" s="32" t="s">
        <v>4</v>
      </c>
      <c r="O4" s="32" t="s">
        <v>4</v>
      </c>
      <c r="P4" s="95" t="s">
        <v>2</v>
      </c>
      <c r="Q4" s="32" t="s">
        <v>4</v>
      </c>
      <c r="R4" s="32" t="s">
        <v>4</v>
      </c>
      <c r="S4" s="32" t="s">
        <v>4</v>
      </c>
      <c r="T4" s="32" t="s">
        <v>4</v>
      </c>
      <c r="U4" s="32" t="s">
        <v>4</v>
      </c>
      <c r="V4" s="94" t="s">
        <v>0</v>
      </c>
      <c r="W4" s="32" t="s">
        <v>4</v>
      </c>
      <c r="X4" s="96" t="s">
        <v>4</v>
      </c>
      <c r="Y4" s="7">
        <v>19.399999999999999</v>
      </c>
      <c r="Z4" s="8">
        <v>0.97</v>
      </c>
      <c r="AA4" s="23" t="s">
        <v>53</v>
      </c>
      <c r="AC4" s="172">
        <v>2</v>
      </c>
      <c r="AD4" s="173" t="s">
        <v>13</v>
      </c>
      <c r="AE4" s="187">
        <v>5868</v>
      </c>
      <c r="AF4" s="187">
        <v>121</v>
      </c>
      <c r="AG4" s="188">
        <v>2.062031356509884</v>
      </c>
      <c r="AH4" s="193" t="s">
        <v>53</v>
      </c>
    </row>
    <row r="5" spans="1:34" ht="13" customHeight="1">
      <c r="A5" s="263" t="s">
        <v>14</v>
      </c>
      <c r="B5" s="34" t="s">
        <v>4</v>
      </c>
      <c r="C5" s="35" t="s">
        <v>4</v>
      </c>
      <c r="D5" s="35" t="s">
        <v>4</v>
      </c>
      <c r="E5" s="35" t="s">
        <v>4</v>
      </c>
      <c r="F5" s="35" t="s">
        <v>4</v>
      </c>
      <c r="G5" s="35" t="s">
        <v>4</v>
      </c>
      <c r="H5" s="35" t="s">
        <v>4</v>
      </c>
      <c r="I5" s="35" t="s">
        <v>4</v>
      </c>
      <c r="J5" s="97" t="s">
        <v>0</v>
      </c>
      <c r="K5" s="35" t="s">
        <v>4</v>
      </c>
      <c r="L5" s="35" t="s">
        <v>4</v>
      </c>
      <c r="M5" s="35" t="s">
        <v>4</v>
      </c>
      <c r="N5" s="35" t="s">
        <v>4</v>
      </c>
      <c r="O5" s="35" t="s">
        <v>4</v>
      </c>
      <c r="P5" s="97" t="s">
        <v>0</v>
      </c>
      <c r="Q5" s="35" t="s">
        <v>4</v>
      </c>
      <c r="R5" s="35" t="s">
        <v>4</v>
      </c>
      <c r="S5" s="98" t="s">
        <v>3</v>
      </c>
      <c r="T5" s="35" t="s">
        <v>4</v>
      </c>
      <c r="U5" s="98" t="s">
        <v>3</v>
      </c>
      <c r="V5" s="34" t="s">
        <v>4</v>
      </c>
      <c r="W5" s="35" t="s">
        <v>4</v>
      </c>
      <c r="X5" s="99" t="s">
        <v>4</v>
      </c>
      <c r="Y5" s="9">
        <v>2.06</v>
      </c>
      <c r="Z5" s="10">
        <v>0.1</v>
      </c>
      <c r="AA5" s="23" t="s">
        <v>53</v>
      </c>
      <c r="AC5" s="163">
        <v>3</v>
      </c>
      <c r="AD5" s="164" t="s">
        <v>14</v>
      </c>
      <c r="AE5" s="194">
        <v>3774</v>
      </c>
      <c r="AF5" s="194">
        <v>732</v>
      </c>
      <c r="AG5" s="190">
        <v>19.395866454689983</v>
      </c>
      <c r="AH5" s="195" t="s">
        <v>53</v>
      </c>
    </row>
    <row r="6" spans="1:34">
      <c r="AC6" s="165">
        <v>4</v>
      </c>
      <c r="AD6" s="166" t="s">
        <v>62</v>
      </c>
      <c r="AE6" s="167">
        <v>18553</v>
      </c>
      <c r="AF6" s="148">
        <v>17775</v>
      </c>
      <c r="AG6" s="167">
        <v>95.80660809572575</v>
      </c>
      <c r="AH6" s="168" t="s">
        <v>53</v>
      </c>
    </row>
    <row r="7" spans="1:34">
      <c r="B7" s="288" t="s">
        <v>5</v>
      </c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289"/>
      <c r="N7" s="289"/>
      <c r="O7" s="289"/>
      <c r="P7" s="289"/>
      <c r="Q7" s="289"/>
      <c r="R7" s="289"/>
      <c r="S7" s="289"/>
      <c r="T7" s="289"/>
      <c r="U7" s="290"/>
      <c r="V7" s="288" t="s">
        <v>6</v>
      </c>
      <c r="W7" s="289"/>
      <c r="X7" s="289"/>
      <c r="Y7" s="288" t="s">
        <v>7</v>
      </c>
      <c r="Z7" s="290"/>
      <c r="AC7" s="196">
        <v>5</v>
      </c>
      <c r="AD7" s="184" t="s">
        <v>16</v>
      </c>
      <c r="AE7" s="174">
        <v>851</v>
      </c>
      <c r="AF7" s="174">
        <v>120</v>
      </c>
      <c r="AG7" s="174">
        <v>14.101057579318448</v>
      </c>
      <c r="AH7" s="175" t="s">
        <v>53</v>
      </c>
    </row>
    <row r="8" spans="1:34">
      <c r="A8" s="265" t="s">
        <v>11</v>
      </c>
      <c r="B8" s="11" t="s">
        <v>2</v>
      </c>
      <c r="C8" s="12" t="s">
        <v>0</v>
      </c>
      <c r="D8" s="12" t="s">
        <v>2</v>
      </c>
      <c r="E8" s="12" t="s">
        <v>0</v>
      </c>
      <c r="F8" s="12" t="s">
        <v>1</v>
      </c>
      <c r="G8" s="12" t="s">
        <v>3</v>
      </c>
      <c r="H8" s="12" t="s">
        <v>1</v>
      </c>
      <c r="I8" s="12" t="s">
        <v>3</v>
      </c>
      <c r="J8" s="12" t="s">
        <v>1</v>
      </c>
      <c r="K8" s="12" t="s">
        <v>3</v>
      </c>
      <c r="L8" s="12" t="s">
        <v>2</v>
      </c>
      <c r="M8" s="12" t="s">
        <v>0</v>
      </c>
      <c r="N8" s="12" t="s">
        <v>3</v>
      </c>
      <c r="O8" s="12" t="s">
        <v>1</v>
      </c>
      <c r="P8" s="12" t="s">
        <v>0</v>
      </c>
      <c r="Q8" s="12" t="s">
        <v>0</v>
      </c>
      <c r="R8" s="12" t="s">
        <v>1</v>
      </c>
      <c r="S8" s="12" t="s">
        <v>2</v>
      </c>
      <c r="T8" s="12" t="s">
        <v>3</v>
      </c>
      <c r="U8" s="13" t="s">
        <v>2</v>
      </c>
      <c r="V8" s="11" t="s">
        <v>3</v>
      </c>
      <c r="W8" s="12" t="s">
        <v>0</v>
      </c>
      <c r="X8" s="13" t="s">
        <v>0</v>
      </c>
      <c r="Y8" s="128" t="s">
        <v>8</v>
      </c>
      <c r="Z8" s="2" t="s">
        <v>9</v>
      </c>
      <c r="AC8" s="185">
        <v>6</v>
      </c>
      <c r="AD8" s="186" t="s">
        <v>15</v>
      </c>
      <c r="AE8" s="176">
        <v>3274</v>
      </c>
      <c r="AF8" s="176">
        <v>834</v>
      </c>
      <c r="AG8" s="176">
        <v>25.473427000610872</v>
      </c>
      <c r="AH8" s="177" t="s">
        <v>53</v>
      </c>
    </row>
    <row r="9" spans="1:34">
      <c r="A9" s="266" t="s">
        <v>12</v>
      </c>
      <c r="B9" s="86" t="s">
        <v>4</v>
      </c>
      <c r="C9" s="87" t="s">
        <v>4</v>
      </c>
      <c r="D9" s="87" t="s">
        <v>4</v>
      </c>
      <c r="E9" s="87" t="s">
        <v>4</v>
      </c>
      <c r="F9" s="87" t="s">
        <v>4</v>
      </c>
      <c r="G9" s="87" t="s">
        <v>4</v>
      </c>
      <c r="H9" s="87" t="s">
        <v>4</v>
      </c>
      <c r="I9" s="87" t="s">
        <v>4</v>
      </c>
      <c r="J9" s="87" t="s">
        <v>4</v>
      </c>
      <c r="K9" s="87" t="s">
        <v>4</v>
      </c>
      <c r="L9" s="87" t="s">
        <v>4</v>
      </c>
      <c r="M9" s="87" t="s">
        <v>4</v>
      </c>
      <c r="N9" s="87" t="s">
        <v>4</v>
      </c>
      <c r="O9" s="87" t="s">
        <v>4</v>
      </c>
      <c r="P9" s="87" t="s">
        <v>4</v>
      </c>
      <c r="Q9" s="87" t="s">
        <v>4</v>
      </c>
      <c r="R9" s="87" t="s">
        <v>4</v>
      </c>
      <c r="S9" s="87" t="s">
        <v>4</v>
      </c>
      <c r="T9" s="87" t="s">
        <v>4</v>
      </c>
      <c r="U9" s="87" t="s">
        <v>4</v>
      </c>
      <c r="V9" s="86" t="s">
        <v>4</v>
      </c>
      <c r="W9" s="87" t="s">
        <v>4</v>
      </c>
      <c r="X9" s="88" t="s">
        <v>4</v>
      </c>
      <c r="Y9" s="89">
        <v>95.81</v>
      </c>
      <c r="Z9" s="90">
        <v>0.33</v>
      </c>
      <c r="AA9" s="23" t="s">
        <v>53</v>
      </c>
      <c r="AC9" s="169">
        <v>7</v>
      </c>
      <c r="AD9" s="166" t="s">
        <v>63</v>
      </c>
      <c r="AE9" s="167">
        <v>15098</v>
      </c>
      <c r="AF9" s="148">
        <v>14923</v>
      </c>
      <c r="AG9" s="167">
        <v>98.840906080275531</v>
      </c>
      <c r="AH9" s="168" t="s">
        <v>53</v>
      </c>
    </row>
    <row r="10" spans="1:34">
      <c r="A10" s="266" t="s">
        <v>15</v>
      </c>
      <c r="B10" s="38" t="s">
        <v>4</v>
      </c>
      <c r="C10" s="79" t="s">
        <v>2</v>
      </c>
      <c r="D10" s="39" t="s">
        <v>4</v>
      </c>
      <c r="E10" s="39" t="s">
        <v>4</v>
      </c>
      <c r="F10" s="39" t="s">
        <v>4</v>
      </c>
      <c r="G10" s="39" t="s">
        <v>4</v>
      </c>
      <c r="H10" s="79" t="s">
        <v>2</v>
      </c>
      <c r="I10" s="39" t="s">
        <v>4</v>
      </c>
      <c r="J10" s="79" t="s">
        <v>2</v>
      </c>
      <c r="K10" s="39" t="s">
        <v>4</v>
      </c>
      <c r="L10" s="39" t="s">
        <v>4</v>
      </c>
      <c r="M10" s="39" t="s">
        <v>4</v>
      </c>
      <c r="N10" s="39" t="s">
        <v>4</v>
      </c>
      <c r="O10" s="39" t="s">
        <v>4</v>
      </c>
      <c r="P10" s="39" t="s">
        <v>4</v>
      </c>
      <c r="Q10" s="39" t="s">
        <v>4</v>
      </c>
      <c r="R10" s="39" t="s">
        <v>4</v>
      </c>
      <c r="S10" s="39" t="s">
        <v>4</v>
      </c>
      <c r="T10" s="39" t="s">
        <v>4</v>
      </c>
      <c r="U10" s="39" t="s">
        <v>4</v>
      </c>
      <c r="V10" s="80" t="s">
        <v>1</v>
      </c>
      <c r="W10" s="39" t="s">
        <v>4</v>
      </c>
      <c r="X10" s="40" t="s">
        <v>4</v>
      </c>
      <c r="Y10" s="81">
        <v>25.47</v>
      </c>
      <c r="Z10" s="41">
        <v>0.09</v>
      </c>
      <c r="AA10" s="23" t="s">
        <v>53</v>
      </c>
      <c r="AC10" s="172">
        <v>8</v>
      </c>
      <c r="AD10" s="173" t="s">
        <v>20</v>
      </c>
      <c r="AE10" s="187">
        <v>1474</v>
      </c>
      <c r="AF10" s="187">
        <v>88</v>
      </c>
      <c r="AG10" s="188">
        <v>5.9701492537313428</v>
      </c>
      <c r="AH10" s="193" t="s">
        <v>53</v>
      </c>
    </row>
    <row r="11" spans="1:34">
      <c r="A11" s="266" t="s">
        <v>16</v>
      </c>
      <c r="B11" s="91" t="s">
        <v>3</v>
      </c>
      <c r="C11" s="82" t="s">
        <v>3</v>
      </c>
      <c r="D11" s="42" t="s">
        <v>4</v>
      </c>
      <c r="E11" s="42" t="s">
        <v>4</v>
      </c>
      <c r="F11" s="42" t="s">
        <v>4</v>
      </c>
      <c r="G11" s="42" t="s">
        <v>4</v>
      </c>
      <c r="H11" s="83" t="s">
        <v>2</v>
      </c>
      <c r="I11" s="42" t="s">
        <v>4</v>
      </c>
      <c r="J11" s="83" t="s">
        <v>2</v>
      </c>
      <c r="K11" s="42" t="s">
        <v>4</v>
      </c>
      <c r="L11" s="42" t="s">
        <v>4</v>
      </c>
      <c r="M11" s="42" t="s">
        <v>4</v>
      </c>
      <c r="N11" s="42" t="s">
        <v>4</v>
      </c>
      <c r="O11" s="42" t="s">
        <v>4</v>
      </c>
      <c r="P11" s="42" t="s">
        <v>4</v>
      </c>
      <c r="Q11" s="42" t="s">
        <v>4</v>
      </c>
      <c r="R11" s="42" t="s">
        <v>4</v>
      </c>
      <c r="S11" s="42" t="s">
        <v>4</v>
      </c>
      <c r="T11" s="42" t="s">
        <v>4</v>
      </c>
      <c r="U11" s="42" t="s">
        <v>4</v>
      </c>
      <c r="V11" s="92" t="s">
        <v>1</v>
      </c>
      <c r="W11" s="42" t="s">
        <v>4</v>
      </c>
      <c r="X11" s="43" t="s">
        <v>4</v>
      </c>
      <c r="Y11" s="84">
        <v>14.1</v>
      </c>
      <c r="Z11" s="85">
        <v>0.18</v>
      </c>
      <c r="AA11" s="23" t="s">
        <v>53</v>
      </c>
      <c r="AC11" s="161">
        <v>9</v>
      </c>
      <c r="AD11" s="162" t="s">
        <v>18</v>
      </c>
      <c r="AE11" s="157">
        <v>3238</v>
      </c>
      <c r="AF11" s="157">
        <v>1460</v>
      </c>
      <c r="AG11" s="150">
        <v>45.089561457689932</v>
      </c>
      <c r="AH11" s="154" t="s">
        <v>53</v>
      </c>
    </row>
    <row r="12" spans="1:34">
      <c r="AC12" s="161">
        <v>10</v>
      </c>
      <c r="AD12" s="162" t="s">
        <v>19</v>
      </c>
      <c r="AE12" s="150">
        <v>1202</v>
      </c>
      <c r="AF12" s="150">
        <v>257</v>
      </c>
      <c r="AG12" s="150">
        <v>21.381031613976706</v>
      </c>
      <c r="AH12" s="154" t="s">
        <v>53</v>
      </c>
    </row>
    <row r="13" spans="1:34">
      <c r="A13" s="106"/>
      <c r="B13" s="294" t="s">
        <v>5</v>
      </c>
      <c r="C13" s="295"/>
      <c r="D13" s="295"/>
      <c r="E13" s="295"/>
      <c r="F13" s="295"/>
      <c r="G13" s="295"/>
      <c r="H13" s="295"/>
      <c r="I13" s="295"/>
      <c r="J13" s="295"/>
      <c r="K13" s="295"/>
      <c r="L13" s="295"/>
      <c r="M13" s="295"/>
      <c r="N13" s="295"/>
      <c r="O13" s="295"/>
      <c r="P13" s="295"/>
      <c r="Q13" s="295"/>
      <c r="R13" s="295"/>
      <c r="S13" s="295"/>
      <c r="T13" s="295"/>
      <c r="U13" s="296"/>
      <c r="V13" s="294" t="s">
        <v>6</v>
      </c>
      <c r="W13" s="295"/>
      <c r="X13" s="295"/>
      <c r="Y13" s="294" t="s">
        <v>7</v>
      </c>
      <c r="Z13" s="296"/>
      <c r="AC13" s="163">
        <v>11</v>
      </c>
      <c r="AD13" s="164" t="s">
        <v>21</v>
      </c>
      <c r="AE13" s="194">
        <v>2590</v>
      </c>
      <c r="AF13" s="194">
        <v>104</v>
      </c>
      <c r="AG13" s="190">
        <v>4.0154440154440154</v>
      </c>
      <c r="AH13" s="195" t="s">
        <v>53</v>
      </c>
    </row>
    <row r="14" spans="1:34">
      <c r="A14" s="132" t="s">
        <v>17</v>
      </c>
      <c r="B14" s="107" t="s">
        <v>2</v>
      </c>
      <c r="C14" s="108" t="s">
        <v>0</v>
      </c>
      <c r="D14" s="108" t="s">
        <v>3</v>
      </c>
      <c r="E14" s="108" t="s">
        <v>3</v>
      </c>
      <c r="F14" s="108" t="s">
        <v>2</v>
      </c>
      <c r="G14" s="108" t="s">
        <v>0</v>
      </c>
      <c r="H14" s="108" t="s">
        <v>1</v>
      </c>
      <c r="I14" s="108" t="s">
        <v>0</v>
      </c>
      <c r="J14" s="108" t="s">
        <v>3</v>
      </c>
      <c r="K14" s="108" t="s">
        <v>3</v>
      </c>
      <c r="L14" s="108" t="s">
        <v>2</v>
      </c>
      <c r="M14" s="108" t="s">
        <v>0</v>
      </c>
      <c r="N14" s="108" t="s">
        <v>2</v>
      </c>
      <c r="O14" s="108" t="s">
        <v>2</v>
      </c>
      <c r="P14" s="108" t="s">
        <v>0</v>
      </c>
      <c r="Q14" s="108" t="s">
        <v>2</v>
      </c>
      <c r="R14" s="108" t="s">
        <v>0</v>
      </c>
      <c r="S14" s="108" t="s">
        <v>3</v>
      </c>
      <c r="T14" s="108" t="s">
        <v>3</v>
      </c>
      <c r="U14" s="109" t="s">
        <v>2</v>
      </c>
      <c r="V14" s="107" t="s">
        <v>2</v>
      </c>
      <c r="W14" s="108" t="s">
        <v>0</v>
      </c>
      <c r="X14" s="109" t="s">
        <v>0</v>
      </c>
      <c r="Y14" s="129" t="s">
        <v>8</v>
      </c>
      <c r="Z14" s="106" t="s">
        <v>9</v>
      </c>
      <c r="AC14" s="165">
        <v>12</v>
      </c>
      <c r="AD14" s="166" t="s">
        <v>64</v>
      </c>
      <c r="AE14" s="167">
        <v>10583</v>
      </c>
      <c r="AF14" s="148">
        <v>9980</v>
      </c>
      <c r="AG14" s="167">
        <v>94.302182745913257</v>
      </c>
      <c r="AH14" s="168" t="s">
        <v>53</v>
      </c>
    </row>
    <row r="15" spans="1:34">
      <c r="A15" s="100" t="s">
        <v>12</v>
      </c>
      <c r="B15" s="110" t="s">
        <v>4</v>
      </c>
      <c r="C15" s="111" t="s">
        <v>4</v>
      </c>
      <c r="D15" s="111" t="s">
        <v>4</v>
      </c>
      <c r="E15" s="111" t="s">
        <v>4</v>
      </c>
      <c r="F15" s="111" t="s">
        <v>4</v>
      </c>
      <c r="G15" s="111" t="s">
        <v>4</v>
      </c>
      <c r="H15" s="111" t="s">
        <v>4</v>
      </c>
      <c r="I15" s="111" t="s">
        <v>4</v>
      </c>
      <c r="J15" s="111" t="s">
        <v>4</v>
      </c>
      <c r="K15" s="111" t="s">
        <v>4</v>
      </c>
      <c r="L15" s="111" t="s">
        <v>4</v>
      </c>
      <c r="M15" s="111" t="s">
        <v>4</v>
      </c>
      <c r="N15" s="111" t="s">
        <v>4</v>
      </c>
      <c r="O15" s="111" t="s">
        <v>4</v>
      </c>
      <c r="P15" s="111" t="s">
        <v>4</v>
      </c>
      <c r="Q15" s="111" t="s">
        <v>4</v>
      </c>
      <c r="R15" s="111" t="s">
        <v>4</v>
      </c>
      <c r="S15" s="111" t="s">
        <v>4</v>
      </c>
      <c r="T15" s="111" t="s">
        <v>4</v>
      </c>
      <c r="U15" s="111" t="s">
        <v>4</v>
      </c>
      <c r="V15" s="110" t="s">
        <v>4</v>
      </c>
      <c r="W15" s="111" t="s">
        <v>4</v>
      </c>
      <c r="X15" s="112" t="s">
        <v>4</v>
      </c>
      <c r="Y15" s="106">
        <v>98.84</v>
      </c>
      <c r="Z15" s="106">
        <v>0.18</v>
      </c>
      <c r="AA15" s="23" t="s">
        <v>53</v>
      </c>
      <c r="AC15" s="183">
        <v>13</v>
      </c>
      <c r="AD15" s="184" t="s">
        <v>24</v>
      </c>
      <c r="AE15" s="174">
        <v>16993</v>
      </c>
      <c r="AF15" s="174">
        <v>1785</v>
      </c>
      <c r="AG15" s="174">
        <v>10.504325310421939</v>
      </c>
      <c r="AH15" s="175" t="s">
        <v>53</v>
      </c>
    </row>
    <row r="16" spans="1:34">
      <c r="A16" s="131" t="s">
        <v>18</v>
      </c>
      <c r="B16" s="113" t="s">
        <v>0</v>
      </c>
      <c r="C16" s="114" t="s">
        <v>3</v>
      </c>
      <c r="D16" s="115" t="s">
        <v>4</v>
      </c>
      <c r="E16" s="115" t="s">
        <v>4</v>
      </c>
      <c r="F16" s="115" t="s">
        <v>4</v>
      </c>
      <c r="G16" s="115" t="s">
        <v>4</v>
      </c>
      <c r="H16" s="115" t="s">
        <v>4</v>
      </c>
      <c r="I16" s="115" t="s">
        <v>4</v>
      </c>
      <c r="J16" s="115" t="s">
        <v>4</v>
      </c>
      <c r="K16" s="115" t="s">
        <v>4</v>
      </c>
      <c r="L16" s="115" t="s">
        <v>4</v>
      </c>
      <c r="M16" s="115" t="s">
        <v>4</v>
      </c>
      <c r="N16" s="115" t="s">
        <v>4</v>
      </c>
      <c r="O16" s="115" t="s">
        <v>4</v>
      </c>
      <c r="P16" s="115" t="s">
        <v>4</v>
      </c>
      <c r="Q16" s="115" t="s">
        <v>4</v>
      </c>
      <c r="R16" s="115" t="s">
        <v>4</v>
      </c>
      <c r="S16" s="116" t="s">
        <v>2</v>
      </c>
      <c r="T16" s="115" t="s">
        <v>4</v>
      </c>
      <c r="U16" s="115" t="s">
        <v>4</v>
      </c>
      <c r="V16" s="117" t="s">
        <v>1</v>
      </c>
      <c r="W16" s="115" t="s">
        <v>4</v>
      </c>
      <c r="X16" s="118" t="s">
        <v>4</v>
      </c>
      <c r="Y16" s="106">
        <v>45.09</v>
      </c>
      <c r="Z16" s="106">
        <v>0.19</v>
      </c>
      <c r="AA16" s="23" t="s">
        <v>53</v>
      </c>
      <c r="AC16" s="171">
        <v>14</v>
      </c>
      <c r="AD16" s="170" t="s">
        <v>23</v>
      </c>
      <c r="AE16" s="151">
        <v>16110</v>
      </c>
      <c r="AF16" s="151">
        <v>2873</v>
      </c>
      <c r="AG16" s="151">
        <v>17.833643699565489</v>
      </c>
      <c r="AH16" s="155" t="s">
        <v>53</v>
      </c>
    </row>
    <row r="17" spans="1:34">
      <c r="A17" s="131" t="s">
        <v>19</v>
      </c>
      <c r="B17" s="119" t="s">
        <v>3</v>
      </c>
      <c r="C17" s="116" t="s">
        <v>2</v>
      </c>
      <c r="D17" s="115" t="s">
        <v>4</v>
      </c>
      <c r="E17" s="115" t="s">
        <v>4</v>
      </c>
      <c r="F17" s="115" t="s">
        <v>4</v>
      </c>
      <c r="G17" s="115" t="s">
        <v>4</v>
      </c>
      <c r="H17" s="115" t="s">
        <v>4</v>
      </c>
      <c r="I17" s="115" t="s">
        <v>4</v>
      </c>
      <c r="J17" s="115" t="s">
        <v>4</v>
      </c>
      <c r="K17" s="115" t="s">
        <v>4</v>
      </c>
      <c r="L17" s="115" t="s">
        <v>4</v>
      </c>
      <c r="M17" s="115" t="s">
        <v>4</v>
      </c>
      <c r="N17" s="120" t="s">
        <v>0</v>
      </c>
      <c r="O17" s="115" t="s">
        <v>4</v>
      </c>
      <c r="P17" s="115" t="s">
        <v>4</v>
      </c>
      <c r="Q17" s="115" t="s">
        <v>4</v>
      </c>
      <c r="R17" s="115" t="s">
        <v>4</v>
      </c>
      <c r="S17" s="115" t="s">
        <v>4</v>
      </c>
      <c r="T17" s="115" t="s">
        <v>4</v>
      </c>
      <c r="U17" s="121" t="s">
        <v>1</v>
      </c>
      <c r="V17" s="119" t="s">
        <v>3</v>
      </c>
      <c r="W17" s="115" t="s">
        <v>4</v>
      </c>
      <c r="X17" s="118" t="s">
        <v>4</v>
      </c>
      <c r="Y17" s="106">
        <v>21.38</v>
      </c>
      <c r="Z17" s="106">
        <v>0.22</v>
      </c>
      <c r="AA17" s="23" t="s">
        <v>53</v>
      </c>
      <c r="AC17" s="185">
        <v>15</v>
      </c>
      <c r="AD17" s="186" t="s">
        <v>25</v>
      </c>
      <c r="AE17" s="176">
        <v>4545</v>
      </c>
      <c r="AF17" s="176">
        <v>160</v>
      </c>
      <c r="AG17" s="176">
        <v>3.52035203520352</v>
      </c>
      <c r="AH17" s="177" t="s">
        <v>53</v>
      </c>
    </row>
    <row r="18" spans="1:34">
      <c r="A18" s="131" t="s">
        <v>20</v>
      </c>
      <c r="B18" s="119" t="s">
        <v>3</v>
      </c>
      <c r="C18" s="116" t="s">
        <v>2</v>
      </c>
      <c r="D18" s="115" t="s">
        <v>4</v>
      </c>
      <c r="E18" s="115" t="s">
        <v>4</v>
      </c>
      <c r="F18" s="115" t="s">
        <v>4</v>
      </c>
      <c r="G18" s="115" t="s">
        <v>4</v>
      </c>
      <c r="H18" s="115" t="s">
        <v>4</v>
      </c>
      <c r="I18" s="114" t="s">
        <v>3</v>
      </c>
      <c r="J18" s="115" t="s">
        <v>4</v>
      </c>
      <c r="K18" s="115" t="s">
        <v>4</v>
      </c>
      <c r="L18" s="115" t="s">
        <v>4</v>
      </c>
      <c r="M18" s="115" t="s">
        <v>4</v>
      </c>
      <c r="N18" s="115" t="s">
        <v>4</v>
      </c>
      <c r="O18" s="115" t="s">
        <v>4</v>
      </c>
      <c r="P18" s="115" t="s">
        <v>4</v>
      </c>
      <c r="Q18" s="115" t="s">
        <v>4</v>
      </c>
      <c r="R18" s="115" t="s">
        <v>4</v>
      </c>
      <c r="S18" s="115" t="s">
        <v>4</v>
      </c>
      <c r="T18" s="115" t="s">
        <v>4</v>
      </c>
      <c r="U18" s="121" t="s">
        <v>1</v>
      </c>
      <c r="V18" s="113" t="s">
        <v>0</v>
      </c>
      <c r="W18" s="115" t="s">
        <v>4</v>
      </c>
      <c r="X18" s="118" t="s">
        <v>4</v>
      </c>
      <c r="Y18" s="106">
        <v>5.97</v>
      </c>
      <c r="Z18" s="106">
        <v>0.23</v>
      </c>
      <c r="AA18" s="23" t="s">
        <v>53</v>
      </c>
      <c r="AC18" s="165">
        <v>16</v>
      </c>
      <c r="AD18" s="166" t="s">
        <v>65</v>
      </c>
      <c r="AE18" s="167">
        <v>2455</v>
      </c>
      <c r="AF18" s="148">
        <v>1495</v>
      </c>
      <c r="AG18" s="167">
        <v>60.896130346232184</v>
      </c>
      <c r="AH18" s="168" t="s">
        <v>53</v>
      </c>
    </row>
    <row r="19" spans="1:34" ht="16">
      <c r="A19" s="131" t="s">
        <v>21</v>
      </c>
      <c r="B19" s="122" t="s">
        <v>0</v>
      </c>
      <c r="C19" s="123" t="s">
        <v>3</v>
      </c>
      <c r="D19" s="124" t="s">
        <v>4</v>
      </c>
      <c r="E19" s="124" t="s">
        <v>4</v>
      </c>
      <c r="F19" s="124" t="s">
        <v>4</v>
      </c>
      <c r="G19" s="124" t="s">
        <v>4</v>
      </c>
      <c r="H19" s="124" t="s">
        <v>4</v>
      </c>
      <c r="I19" s="124" t="s">
        <v>4</v>
      </c>
      <c r="J19" s="124" t="s">
        <v>4</v>
      </c>
      <c r="K19" s="124" t="s">
        <v>4</v>
      </c>
      <c r="L19" s="124" t="s">
        <v>4</v>
      </c>
      <c r="M19" s="124" t="s">
        <v>4</v>
      </c>
      <c r="N19" s="125" t="s">
        <v>0</v>
      </c>
      <c r="O19" s="124" t="s">
        <v>4</v>
      </c>
      <c r="P19" s="126" t="s">
        <v>2</v>
      </c>
      <c r="Q19" s="124" t="s">
        <v>4</v>
      </c>
      <c r="R19" s="124" t="s">
        <v>4</v>
      </c>
      <c r="S19" s="124" t="s">
        <v>4</v>
      </c>
      <c r="T19" s="124" t="s">
        <v>4</v>
      </c>
      <c r="U19" s="124" t="s">
        <v>4</v>
      </c>
      <c r="V19" s="122" t="s">
        <v>0</v>
      </c>
      <c r="W19" s="124" t="s">
        <v>4</v>
      </c>
      <c r="X19" s="127" t="s">
        <v>4</v>
      </c>
      <c r="Y19" s="106">
        <v>4.0199999999999996</v>
      </c>
      <c r="Z19" s="106">
        <v>0</v>
      </c>
      <c r="AA19" s="23" t="s">
        <v>53</v>
      </c>
      <c r="AC19" s="172">
        <v>17</v>
      </c>
      <c r="AD19" s="173" t="s">
        <v>27</v>
      </c>
      <c r="AE19" s="197">
        <v>24308</v>
      </c>
      <c r="AF19" s="197">
        <v>46</v>
      </c>
      <c r="AG19" s="197">
        <v>0.18923811090998799</v>
      </c>
      <c r="AH19" s="189" t="s">
        <v>54</v>
      </c>
    </row>
    <row r="20" spans="1:34" ht="16">
      <c r="AC20" s="161">
        <v>18</v>
      </c>
      <c r="AD20" s="162" t="s">
        <v>28</v>
      </c>
      <c r="AE20" s="152">
        <v>24892</v>
      </c>
      <c r="AF20" s="152">
        <v>324</v>
      </c>
      <c r="AG20" s="152">
        <v>1.3016230114092899</v>
      </c>
      <c r="AH20" s="156" t="s">
        <v>54</v>
      </c>
    </row>
    <row r="21" spans="1:34" ht="16">
      <c r="A21" s="37"/>
      <c r="B21" s="288" t="s">
        <v>5</v>
      </c>
      <c r="C21" s="289"/>
      <c r="D21" s="289"/>
      <c r="E21" s="289"/>
      <c r="F21" s="289"/>
      <c r="G21" s="289"/>
      <c r="H21" s="289"/>
      <c r="I21" s="289"/>
      <c r="J21" s="289"/>
      <c r="K21" s="289"/>
      <c r="L21" s="289"/>
      <c r="M21" s="289"/>
      <c r="N21" s="289"/>
      <c r="O21" s="289"/>
      <c r="P21" s="289"/>
      <c r="Q21" s="289"/>
      <c r="R21" s="289"/>
      <c r="S21" s="289"/>
      <c r="T21" s="289"/>
      <c r="U21" s="290"/>
      <c r="V21" s="288" t="s">
        <v>6</v>
      </c>
      <c r="W21" s="289"/>
      <c r="X21" s="289"/>
      <c r="Y21" s="288" t="s">
        <v>7</v>
      </c>
      <c r="Z21" s="290"/>
      <c r="AC21" s="163">
        <v>19</v>
      </c>
      <c r="AD21" s="164" t="s">
        <v>29</v>
      </c>
      <c r="AE21" s="198">
        <v>2449020</v>
      </c>
      <c r="AF21" s="198">
        <v>2944</v>
      </c>
      <c r="AG21" s="198">
        <v>0.12021134984606099</v>
      </c>
      <c r="AH21" s="182" t="s">
        <v>54</v>
      </c>
    </row>
    <row r="22" spans="1:34">
      <c r="A22" s="262" t="s">
        <v>22</v>
      </c>
      <c r="B22" s="11" t="s">
        <v>2</v>
      </c>
      <c r="C22" s="12" t="s">
        <v>1</v>
      </c>
      <c r="D22" s="12" t="s">
        <v>3</v>
      </c>
      <c r="E22" s="12" t="s">
        <v>0</v>
      </c>
      <c r="F22" s="12" t="s">
        <v>0</v>
      </c>
      <c r="G22" s="12" t="s">
        <v>1</v>
      </c>
      <c r="H22" s="12" t="s">
        <v>0</v>
      </c>
      <c r="I22" s="12" t="s">
        <v>0</v>
      </c>
      <c r="J22" s="12" t="s">
        <v>3</v>
      </c>
      <c r="K22" s="12" t="s">
        <v>3</v>
      </c>
      <c r="L22" s="12" t="s">
        <v>0</v>
      </c>
      <c r="M22" s="12" t="s">
        <v>1</v>
      </c>
      <c r="N22" s="12" t="s">
        <v>1</v>
      </c>
      <c r="O22" s="12" t="s">
        <v>1</v>
      </c>
      <c r="P22" s="12" t="s">
        <v>0</v>
      </c>
      <c r="Q22" s="12" t="s">
        <v>3</v>
      </c>
      <c r="R22" s="12" t="s">
        <v>3</v>
      </c>
      <c r="S22" s="12" t="s">
        <v>3</v>
      </c>
      <c r="T22" s="12" t="s">
        <v>2</v>
      </c>
      <c r="U22" s="13" t="s">
        <v>0</v>
      </c>
      <c r="V22" s="11" t="s">
        <v>0</v>
      </c>
      <c r="W22" s="12" t="s">
        <v>0</v>
      </c>
      <c r="X22" s="13" t="s">
        <v>0</v>
      </c>
      <c r="Y22" s="128" t="s">
        <v>8</v>
      </c>
      <c r="Z22" s="2" t="s">
        <v>9</v>
      </c>
      <c r="AC22" s="165">
        <v>29</v>
      </c>
      <c r="AD22" s="166" t="s">
        <v>66</v>
      </c>
      <c r="AE22" s="167">
        <v>8608</v>
      </c>
      <c r="AF22" s="148">
        <v>8350</v>
      </c>
      <c r="AG22" s="167">
        <v>97.00278810408922</v>
      </c>
      <c r="AH22" s="168" t="s">
        <v>53</v>
      </c>
    </row>
    <row r="23" spans="1:34">
      <c r="A23" s="263" t="s">
        <v>12</v>
      </c>
      <c r="B23" s="57" t="s">
        <v>4</v>
      </c>
      <c r="C23" s="58" t="s">
        <v>4</v>
      </c>
      <c r="D23" s="58" t="s">
        <v>4</v>
      </c>
      <c r="E23" s="58" t="s">
        <v>4</v>
      </c>
      <c r="F23" s="58" t="s">
        <v>4</v>
      </c>
      <c r="G23" s="58" t="s">
        <v>4</v>
      </c>
      <c r="H23" s="58" t="s">
        <v>4</v>
      </c>
      <c r="I23" s="58" t="s">
        <v>4</v>
      </c>
      <c r="J23" s="58" t="s">
        <v>4</v>
      </c>
      <c r="K23" s="58" t="s">
        <v>4</v>
      </c>
      <c r="L23" s="58" t="s">
        <v>4</v>
      </c>
      <c r="M23" s="58" t="s">
        <v>4</v>
      </c>
      <c r="N23" s="58" t="s">
        <v>4</v>
      </c>
      <c r="O23" s="58" t="s">
        <v>4</v>
      </c>
      <c r="P23" s="58" t="s">
        <v>4</v>
      </c>
      <c r="Q23" s="58" t="s">
        <v>4</v>
      </c>
      <c r="R23" s="58" t="s">
        <v>4</v>
      </c>
      <c r="S23" s="58" t="s">
        <v>4</v>
      </c>
      <c r="T23" s="58" t="s">
        <v>4</v>
      </c>
      <c r="U23" s="58" t="s">
        <v>4</v>
      </c>
      <c r="V23" s="57" t="s">
        <v>4</v>
      </c>
      <c r="W23" s="58" t="s">
        <v>4</v>
      </c>
      <c r="X23" s="59" t="s">
        <v>4</v>
      </c>
      <c r="Y23" s="60">
        <v>94.3</v>
      </c>
      <c r="Z23" s="61">
        <v>1</v>
      </c>
      <c r="AA23" s="23" t="s">
        <v>53</v>
      </c>
      <c r="AC23" s="183">
        <v>30</v>
      </c>
      <c r="AD23" s="184" t="s">
        <v>30</v>
      </c>
      <c r="AE23" s="174">
        <v>1548</v>
      </c>
      <c r="AF23" s="174">
        <v>1492</v>
      </c>
      <c r="AG23" s="174">
        <v>96.382428940568474</v>
      </c>
      <c r="AH23" s="175" t="s">
        <v>53</v>
      </c>
    </row>
    <row r="24" spans="1:34">
      <c r="A24" s="264" t="s">
        <v>23</v>
      </c>
      <c r="B24" s="62" t="s">
        <v>4</v>
      </c>
      <c r="C24" s="63" t="s">
        <v>4</v>
      </c>
      <c r="D24" s="64" t="s">
        <v>1</v>
      </c>
      <c r="E24" s="63" t="s">
        <v>4</v>
      </c>
      <c r="F24" s="63" t="s">
        <v>4</v>
      </c>
      <c r="G24" s="63" t="s">
        <v>4</v>
      </c>
      <c r="H24" s="63" t="s">
        <v>4</v>
      </c>
      <c r="I24" s="64" t="s">
        <v>1</v>
      </c>
      <c r="J24" s="63" t="s">
        <v>4</v>
      </c>
      <c r="K24" s="63" t="s">
        <v>4</v>
      </c>
      <c r="L24" s="65" t="s">
        <v>2</v>
      </c>
      <c r="M24" s="63" t="s">
        <v>4</v>
      </c>
      <c r="N24" s="63" t="s">
        <v>4</v>
      </c>
      <c r="O24" s="63" t="s">
        <v>4</v>
      </c>
      <c r="P24" s="63" t="s">
        <v>4</v>
      </c>
      <c r="Q24" s="63" t="s">
        <v>4</v>
      </c>
      <c r="R24" s="63" t="s">
        <v>4</v>
      </c>
      <c r="S24" s="63" t="s">
        <v>4</v>
      </c>
      <c r="T24" s="63" t="s">
        <v>4</v>
      </c>
      <c r="U24" s="63" t="s">
        <v>4</v>
      </c>
      <c r="V24" s="66" t="s">
        <v>1</v>
      </c>
      <c r="W24" s="63" t="s">
        <v>4</v>
      </c>
      <c r="X24" s="67" t="s">
        <v>4</v>
      </c>
      <c r="Y24" s="68">
        <v>17.829999999999998</v>
      </c>
      <c r="Z24" s="6">
        <v>0.11</v>
      </c>
      <c r="AA24" s="23" t="s">
        <v>53</v>
      </c>
      <c r="AC24" s="171">
        <v>31</v>
      </c>
      <c r="AD24" s="170" t="s">
        <v>31</v>
      </c>
      <c r="AE24" s="151">
        <v>2573</v>
      </c>
      <c r="AF24" s="151">
        <v>2458</v>
      </c>
      <c r="AG24" s="151">
        <v>95.530509133307433</v>
      </c>
      <c r="AH24" s="155" t="s">
        <v>53</v>
      </c>
    </row>
    <row r="25" spans="1:34">
      <c r="A25" s="264" t="s">
        <v>24</v>
      </c>
      <c r="B25" s="62" t="s">
        <v>4</v>
      </c>
      <c r="C25" s="63" t="s">
        <v>4</v>
      </c>
      <c r="D25" s="63" t="s">
        <v>4</v>
      </c>
      <c r="E25" s="64" t="s">
        <v>1</v>
      </c>
      <c r="F25" s="63" t="s">
        <v>4</v>
      </c>
      <c r="G25" s="63" t="s">
        <v>4</v>
      </c>
      <c r="H25" s="63" t="s">
        <v>4</v>
      </c>
      <c r="I25" s="65" t="s">
        <v>2</v>
      </c>
      <c r="J25" s="63" t="s">
        <v>4</v>
      </c>
      <c r="K25" s="63" t="s">
        <v>4</v>
      </c>
      <c r="L25" s="65" t="s">
        <v>2</v>
      </c>
      <c r="M25" s="63" t="s">
        <v>4</v>
      </c>
      <c r="N25" s="63" t="s">
        <v>4</v>
      </c>
      <c r="O25" s="63" t="s">
        <v>4</v>
      </c>
      <c r="P25" s="63" t="s">
        <v>4</v>
      </c>
      <c r="Q25" s="63" t="s">
        <v>4</v>
      </c>
      <c r="R25" s="63" t="s">
        <v>4</v>
      </c>
      <c r="S25" s="63" t="s">
        <v>4</v>
      </c>
      <c r="T25" s="63" t="s">
        <v>4</v>
      </c>
      <c r="U25" s="63" t="s">
        <v>4</v>
      </c>
      <c r="V25" s="69" t="s">
        <v>2</v>
      </c>
      <c r="W25" s="63" t="s">
        <v>4</v>
      </c>
      <c r="X25" s="67" t="s">
        <v>4</v>
      </c>
      <c r="Y25" s="68">
        <v>10.5</v>
      </c>
      <c r="Z25" s="6">
        <v>7.0000000000000007E-2</v>
      </c>
      <c r="AA25" s="23" t="s">
        <v>53</v>
      </c>
      <c r="AC25" s="171">
        <v>32</v>
      </c>
      <c r="AD25" s="170" t="s">
        <v>32</v>
      </c>
      <c r="AE25" s="151">
        <v>282</v>
      </c>
      <c r="AF25" s="151">
        <v>90</v>
      </c>
      <c r="AG25" s="151">
        <v>31.914893617021278</v>
      </c>
      <c r="AH25" s="155" t="s">
        <v>53</v>
      </c>
    </row>
    <row r="26" spans="1:34">
      <c r="A26" s="264" t="s">
        <v>25</v>
      </c>
      <c r="B26" s="70" t="s">
        <v>3</v>
      </c>
      <c r="C26" s="71" t="s">
        <v>4</v>
      </c>
      <c r="D26" s="72" t="s">
        <v>1</v>
      </c>
      <c r="E26" s="71" t="s">
        <v>4</v>
      </c>
      <c r="F26" s="71" t="s">
        <v>4</v>
      </c>
      <c r="G26" s="71" t="s">
        <v>4</v>
      </c>
      <c r="H26" s="71" t="s">
        <v>4</v>
      </c>
      <c r="I26" s="71" t="s">
        <v>4</v>
      </c>
      <c r="J26" s="71" t="s">
        <v>4</v>
      </c>
      <c r="K26" s="71" t="s">
        <v>4</v>
      </c>
      <c r="L26" s="73" t="s">
        <v>3</v>
      </c>
      <c r="M26" s="71" t="s">
        <v>4</v>
      </c>
      <c r="N26" s="71" t="s">
        <v>4</v>
      </c>
      <c r="O26" s="71" t="s">
        <v>4</v>
      </c>
      <c r="P26" s="71" t="s">
        <v>4</v>
      </c>
      <c r="Q26" s="71" t="s">
        <v>4</v>
      </c>
      <c r="R26" s="71" t="s">
        <v>4</v>
      </c>
      <c r="S26" s="74" t="s">
        <v>2</v>
      </c>
      <c r="T26" s="71" t="s">
        <v>4</v>
      </c>
      <c r="U26" s="71" t="s">
        <v>4</v>
      </c>
      <c r="V26" s="75" t="s">
        <v>1</v>
      </c>
      <c r="W26" s="71" t="s">
        <v>4</v>
      </c>
      <c r="X26" s="76" t="s">
        <v>4</v>
      </c>
      <c r="Y26" s="77">
        <v>3.52</v>
      </c>
      <c r="Z26" s="78">
        <v>0.93</v>
      </c>
      <c r="AA26" s="23" t="s">
        <v>53</v>
      </c>
      <c r="AC26" s="185">
        <v>34</v>
      </c>
      <c r="AD26" s="186" t="s">
        <v>33</v>
      </c>
      <c r="AE26" s="176">
        <v>4001</v>
      </c>
      <c r="AF26" s="176">
        <v>41</v>
      </c>
      <c r="AG26" s="176">
        <v>1.0247438140464884</v>
      </c>
      <c r="AH26" s="177" t="s">
        <v>54</v>
      </c>
    </row>
    <row r="27" spans="1:34">
      <c r="AC27" s="169">
        <v>37</v>
      </c>
      <c r="AD27" s="166" t="s">
        <v>67</v>
      </c>
      <c r="AE27" s="167">
        <v>2261</v>
      </c>
      <c r="AF27" s="148">
        <v>2151</v>
      </c>
      <c r="AG27" s="167">
        <v>95.134896063688629</v>
      </c>
      <c r="AH27" s="168" t="s">
        <v>53</v>
      </c>
    </row>
    <row r="28" spans="1:34">
      <c r="A28" s="37"/>
      <c r="B28" s="288" t="s">
        <v>5</v>
      </c>
      <c r="C28" s="289"/>
      <c r="D28" s="289"/>
      <c r="E28" s="289"/>
      <c r="F28" s="289"/>
      <c r="G28" s="289"/>
      <c r="H28" s="289"/>
      <c r="I28" s="289"/>
      <c r="J28" s="289"/>
      <c r="K28" s="289"/>
      <c r="L28" s="289"/>
      <c r="M28" s="289"/>
      <c r="N28" s="289"/>
      <c r="O28" s="289"/>
      <c r="P28" s="289"/>
      <c r="Q28" s="289"/>
      <c r="R28" s="289"/>
      <c r="S28" s="289"/>
      <c r="T28" s="289"/>
      <c r="U28" s="290"/>
      <c r="V28" s="288" t="s">
        <v>6</v>
      </c>
      <c r="W28" s="289"/>
      <c r="X28" s="289"/>
      <c r="Y28" s="288" t="s">
        <v>7</v>
      </c>
      <c r="Z28" s="290"/>
      <c r="AC28" s="172">
        <v>38</v>
      </c>
      <c r="AD28" s="173" t="s">
        <v>34</v>
      </c>
      <c r="AE28" s="187">
        <v>8880</v>
      </c>
      <c r="AF28" s="187">
        <v>4080</v>
      </c>
      <c r="AG28" s="188">
        <v>45.945945945945951</v>
      </c>
      <c r="AH28" s="189" t="s">
        <v>53</v>
      </c>
    </row>
    <row r="29" spans="1:34">
      <c r="A29" s="265" t="s">
        <v>26</v>
      </c>
      <c r="B29" s="11" t="s">
        <v>2</v>
      </c>
      <c r="C29" s="12" t="s">
        <v>1</v>
      </c>
      <c r="D29" s="12" t="s">
        <v>1</v>
      </c>
      <c r="E29" s="12" t="s">
        <v>3</v>
      </c>
      <c r="F29" s="12" t="s">
        <v>1</v>
      </c>
      <c r="G29" s="12" t="s">
        <v>1</v>
      </c>
      <c r="H29" s="12" t="s">
        <v>1</v>
      </c>
      <c r="I29" s="12" t="s">
        <v>3</v>
      </c>
      <c r="J29" s="12" t="s">
        <v>2</v>
      </c>
      <c r="K29" s="12" t="s">
        <v>2</v>
      </c>
      <c r="L29" s="12" t="s">
        <v>3</v>
      </c>
      <c r="M29" s="12" t="s">
        <v>1</v>
      </c>
      <c r="N29" s="12" t="s">
        <v>2</v>
      </c>
      <c r="O29" s="12" t="s">
        <v>0</v>
      </c>
      <c r="P29" s="12" t="s">
        <v>2</v>
      </c>
      <c r="Q29" s="12" t="s">
        <v>2</v>
      </c>
      <c r="R29" s="12" t="s">
        <v>1</v>
      </c>
      <c r="S29" s="12" t="s">
        <v>2</v>
      </c>
      <c r="T29" s="12" t="s">
        <v>2</v>
      </c>
      <c r="U29" s="13" t="s">
        <v>2</v>
      </c>
      <c r="V29" s="11" t="s">
        <v>2</v>
      </c>
      <c r="W29" s="12" t="s">
        <v>0</v>
      </c>
      <c r="X29" s="13" t="s">
        <v>0</v>
      </c>
      <c r="Y29" s="128" t="s">
        <v>8</v>
      </c>
      <c r="Z29" s="2" t="s">
        <v>9</v>
      </c>
      <c r="AC29" s="161">
        <v>39</v>
      </c>
      <c r="AD29" s="162" t="s">
        <v>35</v>
      </c>
      <c r="AE29" s="157">
        <v>3993</v>
      </c>
      <c r="AF29" s="157">
        <v>1554</v>
      </c>
      <c r="AG29" s="150">
        <v>38.918106686701726</v>
      </c>
      <c r="AH29" s="156" t="s">
        <v>53</v>
      </c>
    </row>
    <row r="30" spans="1:34">
      <c r="A30" s="263" t="s">
        <v>12</v>
      </c>
      <c r="B30" s="14" t="s">
        <v>4</v>
      </c>
      <c r="C30" s="15" t="s">
        <v>4</v>
      </c>
      <c r="D30" s="15" t="s">
        <v>4</v>
      </c>
      <c r="E30" s="15" t="s">
        <v>4</v>
      </c>
      <c r="F30" s="15" t="s">
        <v>4</v>
      </c>
      <c r="G30" s="15" t="s">
        <v>4</v>
      </c>
      <c r="H30" s="15" t="s">
        <v>4</v>
      </c>
      <c r="I30" s="15" t="s">
        <v>4</v>
      </c>
      <c r="J30" s="15" t="s">
        <v>4</v>
      </c>
      <c r="K30" s="15" t="s">
        <v>4</v>
      </c>
      <c r="L30" s="15" t="s">
        <v>4</v>
      </c>
      <c r="M30" s="15" t="s">
        <v>4</v>
      </c>
      <c r="N30" s="15" t="s">
        <v>4</v>
      </c>
      <c r="O30" s="15" t="s">
        <v>4</v>
      </c>
      <c r="P30" s="15" t="s">
        <v>4</v>
      </c>
      <c r="Q30" s="15" t="s">
        <v>4</v>
      </c>
      <c r="R30" s="15" t="s">
        <v>4</v>
      </c>
      <c r="S30" s="15" t="s">
        <v>4</v>
      </c>
      <c r="T30" s="15" t="s">
        <v>4</v>
      </c>
      <c r="U30" s="15" t="s">
        <v>4</v>
      </c>
      <c r="V30" s="15" t="s">
        <v>4</v>
      </c>
      <c r="W30" s="15" t="s">
        <v>4</v>
      </c>
      <c r="X30" s="16" t="s">
        <v>4</v>
      </c>
      <c r="Y30" s="3">
        <v>60.9</v>
      </c>
      <c r="Z30" s="4">
        <v>1.26</v>
      </c>
      <c r="AA30" s="23" t="s">
        <v>53</v>
      </c>
      <c r="AC30" s="161">
        <v>40</v>
      </c>
      <c r="AD30" s="162" t="s">
        <v>36</v>
      </c>
      <c r="AE30" s="157">
        <v>4860</v>
      </c>
      <c r="AF30" s="157">
        <v>20</v>
      </c>
      <c r="AG30" s="150">
        <v>0.41152263374485598</v>
      </c>
      <c r="AH30" s="156" t="s">
        <v>54</v>
      </c>
    </row>
    <row r="31" spans="1:34">
      <c r="A31" s="267" t="s">
        <v>27</v>
      </c>
      <c r="B31" s="14" t="s">
        <v>4</v>
      </c>
      <c r="C31" s="15" t="s">
        <v>4</v>
      </c>
      <c r="D31" s="17" t="s">
        <v>0</v>
      </c>
      <c r="E31" s="15" t="s">
        <v>4</v>
      </c>
      <c r="F31" s="18" t="s">
        <v>2</v>
      </c>
      <c r="G31" s="18" t="s">
        <v>2</v>
      </c>
      <c r="H31" s="15" t="s">
        <v>4</v>
      </c>
      <c r="I31" s="15" t="s">
        <v>4</v>
      </c>
      <c r="J31" s="15" t="s">
        <v>4</v>
      </c>
      <c r="K31" s="15" t="s">
        <v>4</v>
      </c>
      <c r="L31" s="15" t="s">
        <v>4</v>
      </c>
      <c r="M31" s="15" t="s">
        <v>4</v>
      </c>
      <c r="N31" s="17" t="s">
        <v>0</v>
      </c>
      <c r="O31" s="15" t="s">
        <v>4</v>
      </c>
      <c r="P31" s="15" t="s">
        <v>4</v>
      </c>
      <c r="Q31" s="15" t="s">
        <v>4</v>
      </c>
      <c r="R31" s="15" t="s">
        <v>4</v>
      </c>
      <c r="S31" s="15" t="s">
        <v>4</v>
      </c>
      <c r="T31" s="15" t="s">
        <v>4</v>
      </c>
      <c r="U31" s="15" t="s">
        <v>4</v>
      </c>
      <c r="V31" s="17" t="s">
        <v>0</v>
      </c>
      <c r="W31" s="15" t="s">
        <v>4</v>
      </c>
      <c r="X31" s="16" t="s">
        <v>4</v>
      </c>
      <c r="Y31" s="5">
        <v>0.19</v>
      </c>
      <c r="Z31" s="6">
        <v>0.17</v>
      </c>
      <c r="AA31" s="23" t="s">
        <v>54</v>
      </c>
      <c r="AC31" s="178">
        <v>42</v>
      </c>
      <c r="AD31" s="179" t="s">
        <v>37</v>
      </c>
      <c r="AE31" s="150">
        <v>2215</v>
      </c>
      <c r="AF31" s="150">
        <v>5</v>
      </c>
      <c r="AG31" s="150">
        <v>0.22573363431151239</v>
      </c>
      <c r="AH31" s="156" t="s">
        <v>54</v>
      </c>
    </row>
    <row r="32" spans="1:34">
      <c r="A32" s="267" t="s">
        <v>28</v>
      </c>
      <c r="B32" s="14" t="s">
        <v>4</v>
      </c>
      <c r="C32" s="15" t="s">
        <v>4</v>
      </c>
      <c r="D32" s="15" t="s">
        <v>4</v>
      </c>
      <c r="E32" s="15" t="s">
        <v>4</v>
      </c>
      <c r="F32" s="18" t="s">
        <v>2</v>
      </c>
      <c r="G32" s="15" t="s">
        <v>3</v>
      </c>
      <c r="H32" s="15" t="s">
        <v>4</v>
      </c>
      <c r="I32" s="15" t="s">
        <v>4</v>
      </c>
      <c r="J32" s="15" t="s">
        <v>4</v>
      </c>
      <c r="K32" s="15" t="s">
        <v>4</v>
      </c>
      <c r="L32" s="15" t="s">
        <v>4</v>
      </c>
      <c r="M32" s="15" t="s">
        <v>4</v>
      </c>
      <c r="N32" s="15" t="s">
        <v>0</v>
      </c>
      <c r="O32" s="15" t="s">
        <v>4</v>
      </c>
      <c r="P32" s="15" t="s">
        <v>4</v>
      </c>
      <c r="Q32" s="15" t="s">
        <v>4</v>
      </c>
      <c r="R32" s="15" t="s">
        <v>0</v>
      </c>
      <c r="S32" s="15" t="s">
        <v>4</v>
      </c>
      <c r="T32" s="15" t="s">
        <v>4</v>
      </c>
      <c r="U32" s="15" t="s">
        <v>4</v>
      </c>
      <c r="V32" s="15" t="s">
        <v>0</v>
      </c>
      <c r="W32" s="15" t="s">
        <v>4</v>
      </c>
      <c r="X32" s="16" t="s">
        <v>4</v>
      </c>
      <c r="Y32" s="7">
        <v>1.3</v>
      </c>
      <c r="Z32" s="8">
        <v>0.67</v>
      </c>
      <c r="AA32" s="23" t="s">
        <v>54</v>
      </c>
      <c r="AC32" s="180">
        <v>43</v>
      </c>
      <c r="AD32" s="181" t="s">
        <v>38</v>
      </c>
      <c r="AE32" s="190">
        <v>2413</v>
      </c>
      <c r="AF32" s="190">
        <v>4</v>
      </c>
      <c r="AG32" s="190">
        <v>0.16576875259013676</v>
      </c>
      <c r="AH32" s="182" t="s">
        <v>54</v>
      </c>
    </row>
    <row r="33" spans="1:27">
      <c r="A33" s="267" t="s">
        <v>29</v>
      </c>
      <c r="B33" s="19" t="s">
        <v>4</v>
      </c>
      <c r="C33" s="20" t="s">
        <v>4</v>
      </c>
      <c r="D33" s="20" t="s">
        <v>4</v>
      </c>
      <c r="E33" s="20" t="s">
        <v>4</v>
      </c>
      <c r="F33" s="20" t="s">
        <v>0</v>
      </c>
      <c r="G33" s="21" t="s">
        <v>2</v>
      </c>
      <c r="H33" s="20" t="s">
        <v>4</v>
      </c>
      <c r="I33" s="20" t="s">
        <v>4</v>
      </c>
      <c r="J33" s="20" t="s">
        <v>4</v>
      </c>
      <c r="K33" s="20" t="s">
        <v>4</v>
      </c>
      <c r="L33" s="20" t="s">
        <v>4</v>
      </c>
      <c r="M33" s="20" t="s">
        <v>4</v>
      </c>
      <c r="N33" s="20" t="s">
        <v>0</v>
      </c>
      <c r="O33" s="20" t="s">
        <v>4</v>
      </c>
      <c r="P33" s="20" t="s">
        <v>4</v>
      </c>
      <c r="Q33" s="20" t="s">
        <v>4</v>
      </c>
      <c r="R33" s="20" t="s">
        <v>0</v>
      </c>
      <c r="S33" s="20" t="s">
        <v>4</v>
      </c>
      <c r="T33" s="20" t="s">
        <v>4</v>
      </c>
      <c r="U33" s="20" t="s">
        <v>4</v>
      </c>
      <c r="V33" s="20" t="s">
        <v>0</v>
      </c>
      <c r="W33" s="20" t="s">
        <v>4</v>
      </c>
      <c r="X33" s="22" t="s">
        <v>4</v>
      </c>
      <c r="Y33" s="9">
        <v>0.12</v>
      </c>
      <c r="Z33" s="10">
        <v>0.15</v>
      </c>
      <c r="AA33" s="23" t="s">
        <v>54</v>
      </c>
    </row>
    <row r="35" spans="1:27">
      <c r="A35" s="44"/>
      <c r="B35" s="291" t="s">
        <v>5</v>
      </c>
      <c r="C35" s="292"/>
      <c r="D35" s="292"/>
      <c r="E35" s="292"/>
      <c r="F35" s="292"/>
      <c r="G35" s="292"/>
      <c r="H35" s="292"/>
      <c r="I35" s="292"/>
      <c r="J35" s="292"/>
      <c r="K35" s="292"/>
      <c r="L35" s="292"/>
      <c r="M35" s="292"/>
      <c r="N35" s="292"/>
      <c r="O35" s="292"/>
      <c r="P35" s="292"/>
      <c r="Q35" s="292"/>
      <c r="R35" s="292"/>
      <c r="S35" s="292"/>
      <c r="T35" s="292"/>
      <c r="U35" s="293"/>
      <c r="V35" s="291" t="s">
        <v>6</v>
      </c>
      <c r="W35" s="292"/>
      <c r="X35" s="292"/>
      <c r="Y35" s="291" t="s">
        <v>7</v>
      </c>
      <c r="Z35" s="293"/>
    </row>
    <row r="36" spans="1:27">
      <c r="A36" s="265" t="s">
        <v>58</v>
      </c>
      <c r="B36" s="45" t="s">
        <v>0</v>
      </c>
      <c r="C36" s="46" t="s">
        <v>2</v>
      </c>
      <c r="D36" s="46" t="s">
        <v>3</v>
      </c>
      <c r="E36" s="46" t="s">
        <v>3</v>
      </c>
      <c r="F36" s="46" t="s">
        <v>3</v>
      </c>
      <c r="G36" s="46" t="s">
        <v>3</v>
      </c>
      <c r="H36" s="46" t="s">
        <v>3</v>
      </c>
      <c r="I36" s="46" t="s">
        <v>1</v>
      </c>
      <c r="J36" s="46" t="s">
        <v>3</v>
      </c>
      <c r="K36" s="46" t="s">
        <v>3</v>
      </c>
      <c r="L36" s="46" t="s">
        <v>2</v>
      </c>
      <c r="M36" s="46" t="s">
        <v>3</v>
      </c>
      <c r="N36" s="46" t="s">
        <v>3</v>
      </c>
      <c r="O36" s="46" t="s">
        <v>3</v>
      </c>
      <c r="P36" s="46" t="s">
        <v>3</v>
      </c>
      <c r="Q36" s="46" t="s">
        <v>0</v>
      </c>
      <c r="R36" s="46" t="s">
        <v>3</v>
      </c>
      <c r="S36" s="46" t="s">
        <v>3</v>
      </c>
      <c r="T36" s="46" t="s">
        <v>1</v>
      </c>
      <c r="U36" s="47" t="s">
        <v>3</v>
      </c>
      <c r="V36" s="45" t="s">
        <v>3</v>
      </c>
      <c r="W36" s="46" t="s">
        <v>0</v>
      </c>
      <c r="X36" s="47" t="s">
        <v>0</v>
      </c>
      <c r="Y36" s="130" t="s">
        <v>8</v>
      </c>
      <c r="Z36" s="48" t="s">
        <v>9</v>
      </c>
    </row>
    <row r="37" spans="1:27">
      <c r="A37" s="268" t="s">
        <v>12</v>
      </c>
      <c r="B37" s="49" t="s">
        <v>4</v>
      </c>
      <c r="C37" s="50" t="s">
        <v>4</v>
      </c>
      <c r="D37" s="50" t="s">
        <v>4</v>
      </c>
      <c r="E37" s="50" t="s">
        <v>4</v>
      </c>
      <c r="F37" s="50" t="s">
        <v>4</v>
      </c>
      <c r="G37" s="50" t="s">
        <v>4</v>
      </c>
      <c r="H37" s="50" t="s">
        <v>4</v>
      </c>
      <c r="I37" s="50" t="s">
        <v>4</v>
      </c>
      <c r="J37" s="50" t="s">
        <v>4</v>
      </c>
      <c r="K37" s="50" t="s">
        <v>4</v>
      </c>
      <c r="L37" s="50" t="s">
        <v>4</v>
      </c>
      <c r="M37" s="50" t="s">
        <v>4</v>
      </c>
      <c r="N37" s="50" t="s">
        <v>4</v>
      </c>
      <c r="O37" s="50" t="s">
        <v>4</v>
      </c>
      <c r="P37" s="50" t="s">
        <v>4</v>
      </c>
      <c r="Q37" s="50" t="s">
        <v>4</v>
      </c>
      <c r="R37" s="50" t="s">
        <v>4</v>
      </c>
      <c r="S37" s="50" t="s">
        <v>4</v>
      </c>
      <c r="T37" s="50" t="s">
        <v>4</v>
      </c>
      <c r="U37" s="50" t="s">
        <v>4</v>
      </c>
      <c r="V37" s="101" t="s">
        <v>4</v>
      </c>
      <c r="W37" s="102" t="s">
        <v>4</v>
      </c>
      <c r="X37" s="103" t="s">
        <v>4</v>
      </c>
      <c r="Y37" s="52">
        <v>97</v>
      </c>
      <c r="Z37" s="52">
        <v>0.75</v>
      </c>
      <c r="AA37" s="23" t="s">
        <v>53</v>
      </c>
    </row>
    <row r="38" spans="1:27">
      <c r="A38" s="268" t="s">
        <v>30</v>
      </c>
      <c r="B38" s="49" t="s">
        <v>2</v>
      </c>
      <c r="C38" s="50" t="s">
        <v>1</v>
      </c>
      <c r="D38" s="50" t="s">
        <v>1</v>
      </c>
      <c r="E38" s="50" t="s">
        <v>4</v>
      </c>
      <c r="F38" s="50" t="s">
        <v>4</v>
      </c>
      <c r="G38" s="50" t="s">
        <v>4</v>
      </c>
      <c r="H38" s="50" t="s">
        <v>4</v>
      </c>
      <c r="I38" s="50" t="s">
        <v>3</v>
      </c>
      <c r="J38" s="50" t="s">
        <v>4</v>
      </c>
      <c r="K38" s="50" t="s">
        <v>4</v>
      </c>
      <c r="L38" s="50" t="s">
        <v>4</v>
      </c>
      <c r="M38" s="50" t="s">
        <v>4</v>
      </c>
      <c r="N38" s="50" t="s">
        <v>4</v>
      </c>
      <c r="O38" s="50" t="s">
        <v>4</v>
      </c>
      <c r="P38" s="50" t="s">
        <v>4</v>
      </c>
      <c r="Q38" s="50" t="s">
        <v>4</v>
      </c>
      <c r="R38" s="50" t="s">
        <v>4</v>
      </c>
      <c r="S38" s="50" t="s">
        <v>4</v>
      </c>
      <c r="T38" s="50" t="s">
        <v>4</v>
      </c>
      <c r="U38" s="50" t="s">
        <v>4</v>
      </c>
      <c r="V38" s="49" t="s">
        <v>2</v>
      </c>
      <c r="W38" s="50" t="s">
        <v>4</v>
      </c>
      <c r="X38" s="51" t="s">
        <v>4</v>
      </c>
      <c r="Y38" s="53">
        <v>96.38</v>
      </c>
      <c r="Z38" s="53">
        <v>2.21</v>
      </c>
      <c r="AA38" s="23" t="s">
        <v>53</v>
      </c>
    </row>
    <row r="39" spans="1:27">
      <c r="A39" s="268" t="s">
        <v>31</v>
      </c>
      <c r="B39" s="49" t="s">
        <v>2</v>
      </c>
      <c r="C39" s="50" t="s">
        <v>3</v>
      </c>
      <c r="D39" s="50" t="s">
        <v>2</v>
      </c>
      <c r="E39" s="50" t="s">
        <v>4</v>
      </c>
      <c r="F39" s="50" t="s">
        <v>4</v>
      </c>
      <c r="G39" s="50" t="s">
        <v>4</v>
      </c>
      <c r="H39" s="50" t="s">
        <v>4</v>
      </c>
      <c r="I39" s="50" t="s">
        <v>3</v>
      </c>
      <c r="J39" s="50" t="s">
        <v>4</v>
      </c>
      <c r="K39" s="50" t="s">
        <v>4</v>
      </c>
      <c r="L39" s="50" t="s">
        <v>4</v>
      </c>
      <c r="M39" s="50" t="s">
        <v>4</v>
      </c>
      <c r="N39" s="50" t="s">
        <v>4</v>
      </c>
      <c r="O39" s="50" t="s">
        <v>4</v>
      </c>
      <c r="P39" s="50" t="s">
        <v>4</v>
      </c>
      <c r="Q39" s="50" t="s">
        <v>4</v>
      </c>
      <c r="R39" s="50" t="s">
        <v>4</v>
      </c>
      <c r="S39" s="50" t="s">
        <v>4</v>
      </c>
      <c r="T39" s="50" t="s">
        <v>4</v>
      </c>
      <c r="U39" s="50" t="s">
        <v>4</v>
      </c>
      <c r="V39" s="49" t="s">
        <v>2</v>
      </c>
      <c r="W39" s="50" t="s">
        <v>4</v>
      </c>
      <c r="X39" s="51" t="s">
        <v>4</v>
      </c>
      <c r="Y39" s="53">
        <v>95.53</v>
      </c>
      <c r="Z39" s="53">
        <v>0.2</v>
      </c>
      <c r="AA39" s="23" t="s">
        <v>53</v>
      </c>
    </row>
    <row r="40" spans="1:27">
      <c r="A40" s="268" t="s">
        <v>32</v>
      </c>
      <c r="B40" s="49" t="s">
        <v>2</v>
      </c>
      <c r="C40" s="50" t="s">
        <v>0</v>
      </c>
      <c r="D40" s="50" t="s">
        <v>0</v>
      </c>
      <c r="E40" s="50" t="s">
        <v>4</v>
      </c>
      <c r="F40" s="50" t="s">
        <v>4</v>
      </c>
      <c r="G40" s="50" t="s">
        <v>4</v>
      </c>
      <c r="H40" s="50" t="s">
        <v>4</v>
      </c>
      <c r="I40" s="50" t="s">
        <v>3</v>
      </c>
      <c r="J40" s="50" t="s">
        <v>2</v>
      </c>
      <c r="K40" s="50" t="s">
        <v>4</v>
      </c>
      <c r="L40" s="50" t="s">
        <v>4</v>
      </c>
      <c r="M40" s="50" t="s">
        <v>4</v>
      </c>
      <c r="N40" s="50" t="s">
        <v>4</v>
      </c>
      <c r="O40" s="50" t="s">
        <v>4</v>
      </c>
      <c r="P40" s="50" t="s">
        <v>4</v>
      </c>
      <c r="Q40" s="50" t="s">
        <v>4</v>
      </c>
      <c r="R40" s="50" t="s">
        <v>4</v>
      </c>
      <c r="S40" s="50" t="s">
        <v>4</v>
      </c>
      <c r="T40" s="50" t="s">
        <v>4</v>
      </c>
      <c r="U40" s="50" t="s">
        <v>4</v>
      </c>
      <c r="V40" s="49" t="s">
        <v>2</v>
      </c>
      <c r="W40" s="50" t="s">
        <v>4</v>
      </c>
      <c r="X40" s="51" t="s">
        <v>4</v>
      </c>
      <c r="Y40" s="53">
        <v>31.91</v>
      </c>
      <c r="Z40" s="53">
        <v>0.15</v>
      </c>
      <c r="AA40" s="23" t="s">
        <v>53</v>
      </c>
    </row>
    <row r="41" spans="1:27">
      <c r="A41" s="268" t="s">
        <v>33</v>
      </c>
      <c r="B41" s="54" t="s">
        <v>4</v>
      </c>
      <c r="C41" s="55" t="s">
        <v>3</v>
      </c>
      <c r="D41" s="55" t="s">
        <v>4</v>
      </c>
      <c r="E41" s="55" t="s">
        <v>4</v>
      </c>
      <c r="F41" s="55" t="s">
        <v>2</v>
      </c>
      <c r="G41" s="55" t="s">
        <v>4</v>
      </c>
      <c r="H41" s="55" t="s">
        <v>4</v>
      </c>
      <c r="I41" s="55" t="s">
        <v>4</v>
      </c>
      <c r="J41" s="55" t="s">
        <v>4</v>
      </c>
      <c r="K41" s="55" t="s">
        <v>4</v>
      </c>
      <c r="L41" s="55" t="s">
        <v>4</v>
      </c>
      <c r="M41" s="55" t="s">
        <v>4</v>
      </c>
      <c r="N41" s="55" t="s">
        <v>4</v>
      </c>
      <c r="O41" s="55" t="s">
        <v>4</v>
      </c>
      <c r="P41" s="55" t="s">
        <v>4</v>
      </c>
      <c r="Q41" s="55" t="s">
        <v>2</v>
      </c>
      <c r="R41" s="55" t="s">
        <v>4</v>
      </c>
      <c r="S41" s="55" t="s">
        <v>4</v>
      </c>
      <c r="T41" s="55" t="s">
        <v>3</v>
      </c>
      <c r="U41" s="55" t="s">
        <v>4</v>
      </c>
      <c r="V41" s="54" t="s">
        <v>1</v>
      </c>
      <c r="W41" s="55" t="s">
        <v>4</v>
      </c>
      <c r="X41" s="56" t="s">
        <v>4</v>
      </c>
      <c r="Y41" s="104">
        <v>1.02</v>
      </c>
      <c r="Z41" s="105">
        <v>1.22</v>
      </c>
      <c r="AA41" s="23" t="s">
        <v>54</v>
      </c>
    </row>
    <row r="43" spans="1:27">
      <c r="A43" s="24"/>
      <c r="B43" s="288" t="s">
        <v>5</v>
      </c>
      <c r="C43" s="289"/>
      <c r="D43" s="289"/>
      <c r="E43" s="289"/>
      <c r="F43" s="289"/>
      <c r="G43" s="289"/>
      <c r="H43" s="289"/>
      <c r="I43" s="289"/>
      <c r="J43" s="289"/>
      <c r="K43" s="289"/>
      <c r="L43" s="289"/>
      <c r="M43" s="289"/>
      <c r="N43" s="289"/>
      <c r="O43" s="289"/>
      <c r="P43" s="289"/>
      <c r="Q43" s="289"/>
      <c r="R43" s="289"/>
      <c r="S43" s="289"/>
      <c r="T43" s="289"/>
      <c r="U43" s="290"/>
      <c r="V43" s="288" t="s">
        <v>6</v>
      </c>
      <c r="W43" s="289"/>
      <c r="X43" s="289"/>
      <c r="Y43" s="288" t="s">
        <v>7</v>
      </c>
      <c r="Z43" s="290"/>
    </row>
    <row r="44" spans="1:27">
      <c r="A44" s="265" t="s">
        <v>39</v>
      </c>
      <c r="B44" s="25" t="s">
        <v>0</v>
      </c>
      <c r="C44" s="26" t="s">
        <v>0</v>
      </c>
      <c r="D44" s="26" t="s">
        <v>3</v>
      </c>
      <c r="E44" s="26" t="s">
        <v>2</v>
      </c>
      <c r="F44" s="26" t="s">
        <v>3</v>
      </c>
      <c r="G44" s="26" t="s">
        <v>1</v>
      </c>
      <c r="H44" s="26" t="s">
        <v>0</v>
      </c>
      <c r="I44" s="26" t="s">
        <v>3</v>
      </c>
      <c r="J44" s="26" t="s">
        <v>0</v>
      </c>
      <c r="K44" s="26" t="s">
        <v>0</v>
      </c>
      <c r="L44" s="26" t="s">
        <v>3</v>
      </c>
      <c r="M44" s="26" t="s">
        <v>1</v>
      </c>
      <c r="N44" s="26" t="s">
        <v>0</v>
      </c>
      <c r="O44" s="26" t="s">
        <v>0</v>
      </c>
      <c r="P44" s="26" t="s">
        <v>2</v>
      </c>
      <c r="Q44" s="26" t="s">
        <v>0</v>
      </c>
      <c r="R44" s="26" t="s">
        <v>0</v>
      </c>
      <c r="S44" s="26" t="s">
        <v>1</v>
      </c>
      <c r="T44" s="26" t="s">
        <v>0</v>
      </c>
      <c r="U44" s="27" t="s">
        <v>0</v>
      </c>
      <c r="V44" s="25" t="s">
        <v>0</v>
      </c>
      <c r="W44" s="26" t="s">
        <v>0</v>
      </c>
      <c r="X44" s="27" t="s">
        <v>0</v>
      </c>
      <c r="Y44" s="128" t="s">
        <v>8</v>
      </c>
      <c r="Z44" s="2" t="s">
        <v>9</v>
      </c>
    </row>
    <row r="45" spans="1:27">
      <c r="A45" s="267" t="s">
        <v>12</v>
      </c>
      <c r="B45" s="28" t="s">
        <v>4</v>
      </c>
      <c r="C45" s="29" t="s">
        <v>4</v>
      </c>
      <c r="D45" s="29" t="s">
        <v>4</v>
      </c>
      <c r="E45" s="29" t="s">
        <v>4</v>
      </c>
      <c r="F45" s="29" t="s">
        <v>4</v>
      </c>
      <c r="G45" s="29" t="s">
        <v>4</v>
      </c>
      <c r="H45" s="29" t="s">
        <v>4</v>
      </c>
      <c r="I45" s="29" t="s">
        <v>4</v>
      </c>
      <c r="J45" s="29" t="s">
        <v>4</v>
      </c>
      <c r="K45" s="29" t="s">
        <v>4</v>
      </c>
      <c r="L45" s="29" t="s">
        <v>4</v>
      </c>
      <c r="M45" s="29" t="s">
        <v>4</v>
      </c>
      <c r="N45" s="29" t="s">
        <v>4</v>
      </c>
      <c r="O45" s="29" t="s">
        <v>4</v>
      </c>
      <c r="P45" s="29" t="s">
        <v>4</v>
      </c>
      <c r="Q45" s="29" t="s">
        <v>4</v>
      </c>
      <c r="R45" s="29" t="s">
        <v>4</v>
      </c>
      <c r="S45" s="29" t="s">
        <v>4</v>
      </c>
      <c r="T45" s="29" t="s">
        <v>4</v>
      </c>
      <c r="U45" s="29" t="s">
        <v>4</v>
      </c>
      <c r="V45" s="28" t="s">
        <v>4</v>
      </c>
      <c r="W45" s="29" t="s">
        <v>4</v>
      </c>
      <c r="X45" s="93" t="s">
        <v>4</v>
      </c>
      <c r="Y45" s="30">
        <v>95.13</v>
      </c>
      <c r="Z45" s="30">
        <v>2.0699999999999998</v>
      </c>
      <c r="AA45" s="23" t="s">
        <v>53</v>
      </c>
    </row>
    <row r="46" spans="1:27">
      <c r="A46" s="267" t="s">
        <v>34</v>
      </c>
      <c r="B46" s="31" t="s">
        <v>2</v>
      </c>
      <c r="C46" s="32" t="s">
        <v>4</v>
      </c>
      <c r="D46" s="32" t="s">
        <v>4</v>
      </c>
      <c r="E46" s="32" t="s">
        <v>4</v>
      </c>
      <c r="F46" s="32" t="s">
        <v>0</v>
      </c>
      <c r="G46" s="32" t="s">
        <v>4</v>
      </c>
      <c r="H46" s="32" t="s">
        <v>4</v>
      </c>
      <c r="I46" s="32" t="s">
        <v>4</v>
      </c>
      <c r="J46" s="32" t="s">
        <v>4</v>
      </c>
      <c r="K46" s="32" t="s">
        <v>4</v>
      </c>
      <c r="L46" s="32" t="s">
        <v>4</v>
      </c>
      <c r="M46" s="32" t="s">
        <v>4</v>
      </c>
      <c r="N46" s="32" t="s">
        <v>2</v>
      </c>
      <c r="O46" s="32" t="s">
        <v>4</v>
      </c>
      <c r="P46" s="32" t="s">
        <v>4</v>
      </c>
      <c r="Q46" s="32" t="s">
        <v>4</v>
      </c>
      <c r="R46" s="32" t="s">
        <v>4</v>
      </c>
      <c r="S46" s="32" t="s">
        <v>4</v>
      </c>
      <c r="T46" s="32" t="s">
        <v>4</v>
      </c>
      <c r="U46" s="32" t="s">
        <v>4</v>
      </c>
      <c r="V46" s="31" t="s">
        <v>1</v>
      </c>
      <c r="W46" s="32" t="s">
        <v>4</v>
      </c>
      <c r="X46" s="96" t="s">
        <v>4</v>
      </c>
      <c r="Y46" s="33">
        <v>45.95</v>
      </c>
      <c r="Z46" s="33">
        <v>0.2</v>
      </c>
      <c r="AA46" s="23" t="s">
        <v>53</v>
      </c>
    </row>
    <row r="47" spans="1:27">
      <c r="A47" s="267" t="s">
        <v>35</v>
      </c>
      <c r="B47" s="31" t="s">
        <v>4</v>
      </c>
      <c r="C47" s="32" t="s">
        <v>4</v>
      </c>
      <c r="D47" s="32" t="s">
        <v>4</v>
      </c>
      <c r="E47" s="32" t="s">
        <v>4</v>
      </c>
      <c r="F47" s="32" t="s">
        <v>4</v>
      </c>
      <c r="G47" s="32" t="s">
        <v>4</v>
      </c>
      <c r="H47" s="32" t="s">
        <v>4</v>
      </c>
      <c r="I47" s="32" t="s">
        <v>4</v>
      </c>
      <c r="J47" s="32" t="s">
        <v>1</v>
      </c>
      <c r="K47" s="32" t="s">
        <v>4</v>
      </c>
      <c r="L47" s="32" t="s">
        <v>4</v>
      </c>
      <c r="M47" s="32" t="s">
        <v>4</v>
      </c>
      <c r="N47" s="32" t="s">
        <v>4</v>
      </c>
      <c r="O47" s="32" t="s">
        <v>4</v>
      </c>
      <c r="P47" s="32" t="s">
        <v>0</v>
      </c>
      <c r="Q47" s="32" t="s">
        <v>4</v>
      </c>
      <c r="R47" s="32" t="s">
        <v>4</v>
      </c>
      <c r="S47" s="32" t="s">
        <v>4</v>
      </c>
      <c r="T47" s="32" t="s">
        <v>4</v>
      </c>
      <c r="U47" s="32" t="s">
        <v>4</v>
      </c>
      <c r="V47" s="31" t="s">
        <v>1</v>
      </c>
      <c r="W47" s="32" t="s">
        <v>4</v>
      </c>
      <c r="X47" s="96" t="s">
        <v>4</v>
      </c>
      <c r="Y47" s="33">
        <v>38.92</v>
      </c>
      <c r="Z47" s="33">
        <v>0.16</v>
      </c>
      <c r="AA47" s="23" t="s">
        <v>53</v>
      </c>
    </row>
    <row r="48" spans="1:27">
      <c r="A48" s="267" t="s">
        <v>36</v>
      </c>
      <c r="B48" s="31" t="s">
        <v>4</v>
      </c>
      <c r="C48" s="32" t="s">
        <v>2</v>
      </c>
      <c r="D48" s="32" t="s">
        <v>0</v>
      </c>
      <c r="E48" s="32" t="s">
        <v>0</v>
      </c>
      <c r="F48" s="32" t="s">
        <v>4</v>
      </c>
      <c r="G48" s="32" t="s">
        <v>4</v>
      </c>
      <c r="H48" s="32" t="s">
        <v>4</v>
      </c>
      <c r="I48" s="32" t="s">
        <v>4</v>
      </c>
      <c r="J48" s="32" t="s">
        <v>4</v>
      </c>
      <c r="K48" s="32" t="s">
        <v>4</v>
      </c>
      <c r="L48" s="32" t="s">
        <v>4</v>
      </c>
      <c r="M48" s="32" t="s">
        <v>4</v>
      </c>
      <c r="N48" s="32" t="s">
        <v>4</v>
      </c>
      <c r="O48" s="32" t="s">
        <v>4</v>
      </c>
      <c r="P48" s="32" t="s">
        <v>0</v>
      </c>
      <c r="Q48" s="32" t="s">
        <v>4</v>
      </c>
      <c r="R48" s="32" t="s">
        <v>4</v>
      </c>
      <c r="S48" s="32" t="s">
        <v>4</v>
      </c>
      <c r="T48" s="32" t="s">
        <v>4</v>
      </c>
      <c r="U48" s="32" t="s">
        <v>4</v>
      </c>
      <c r="V48" s="31" t="s">
        <v>2</v>
      </c>
      <c r="W48" s="32" t="s">
        <v>4</v>
      </c>
      <c r="X48" s="96" t="s">
        <v>4</v>
      </c>
      <c r="Y48" s="33">
        <v>0.41</v>
      </c>
      <c r="Z48" s="33">
        <v>0.54</v>
      </c>
      <c r="AA48" s="23" t="s">
        <v>54</v>
      </c>
    </row>
    <row r="49" spans="1:27">
      <c r="A49" s="267" t="s">
        <v>37</v>
      </c>
      <c r="B49" s="31" t="s">
        <v>4</v>
      </c>
      <c r="C49" s="32" t="s">
        <v>4</v>
      </c>
      <c r="D49" s="32" t="s">
        <v>4</v>
      </c>
      <c r="E49" s="32" t="s">
        <v>3</v>
      </c>
      <c r="F49" s="32" t="s">
        <v>4</v>
      </c>
      <c r="G49" s="32" t="s">
        <v>4</v>
      </c>
      <c r="H49" s="32" t="s">
        <v>4</v>
      </c>
      <c r="I49" s="32" t="s">
        <v>4</v>
      </c>
      <c r="J49" s="32" t="s">
        <v>4</v>
      </c>
      <c r="K49" s="32" t="s">
        <v>4</v>
      </c>
      <c r="L49" s="32" t="s">
        <v>4</v>
      </c>
      <c r="M49" s="32" t="s">
        <v>4</v>
      </c>
      <c r="N49" s="32" t="s">
        <v>1</v>
      </c>
      <c r="O49" s="32" t="s">
        <v>4</v>
      </c>
      <c r="P49" s="32" t="s">
        <v>0</v>
      </c>
      <c r="Q49" s="32" t="s">
        <v>4</v>
      </c>
      <c r="R49" s="32" t="s">
        <v>4</v>
      </c>
      <c r="S49" s="32" t="s">
        <v>4</v>
      </c>
      <c r="T49" s="32" t="s">
        <v>2</v>
      </c>
      <c r="U49" s="32" t="s">
        <v>4</v>
      </c>
      <c r="V49" s="31" t="s">
        <v>4</v>
      </c>
      <c r="W49" s="32" t="s">
        <v>4</v>
      </c>
      <c r="X49" s="96" t="s">
        <v>4</v>
      </c>
      <c r="Y49" s="33">
        <v>0.23</v>
      </c>
      <c r="Z49" s="33">
        <v>0.71</v>
      </c>
      <c r="AA49" s="23" t="s">
        <v>54</v>
      </c>
    </row>
    <row r="50" spans="1:27">
      <c r="A50" s="267" t="s">
        <v>38</v>
      </c>
      <c r="B50" s="34" t="s">
        <v>4</v>
      </c>
      <c r="C50" s="35" t="s">
        <v>4</v>
      </c>
      <c r="D50" s="35" t="s">
        <v>4</v>
      </c>
      <c r="E50" s="35" t="s">
        <v>1</v>
      </c>
      <c r="F50" s="35" t="s">
        <v>4</v>
      </c>
      <c r="G50" s="35" t="s">
        <v>4</v>
      </c>
      <c r="H50" s="35" t="s">
        <v>4</v>
      </c>
      <c r="I50" s="35" t="s">
        <v>4</v>
      </c>
      <c r="J50" s="35" t="s">
        <v>2</v>
      </c>
      <c r="K50" s="35" t="s">
        <v>4</v>
      </c>
      <c r="L50" s="35" t="s">
        <v>4</v>
      </c>
      <c r="M50" s="35" t="s">
        <v>4</v>
      </c>
      <c r="N50" s="35" t="s">
        <v>4</v>
      </c>
      <c r="O50" s="35" t="s">
        <v>1</v>
      </c>
      <c r="P50" s="35" t="s">
        <v>4</v>
      </c>
      <c r="Q50" s="35" t="s">
        <v>4</v>
      </c>
      <c r="R50" s="35" t="s">
        <v>4</v>
      </c>
      <c r="S50" s="35" t="s">
        <v>2</v>
      </c>
      <c r="T50" s="35" t="s">
        <v>4</v>
      </c>
      <c r="U50" s="35" t="s">
        <v>4</v>
      </c>
      <c r="V50" s="34" t="s">
        <v>2</v>
      </c>
      <c r="W50" s="35" t="s">
        <v>4</v>
      </c>
      <c r="X50" s="99" t="s">
        <v>4</v>
      </c>
      <c r="Y50" s="36">
        <v>0.17</v>
      </c>
      <c r="Z50" s="36">
        <v>0.16</v>
      </c>
      <c r="AA50" s="23" t="s">
        <v>54</v>
      </c>
    </row>
  </sheetData>
  <mergeCells count="22">
    <mergeCell ref="AE1:AG1"/>
    <mergeCell ref="B1:U1"/>
    <mergeCell ref="V1:X1"/>
    <mergeCell ref="Y1:Z1"/>
    <mergeCell ref="B7:U7"/>
    <mergeCell ref="V7:X7"/>
    <mergeCell ref="Y7:Z7"/>
    <mergeCell ref="B13:U13"/>
    <mergeCell ref="V13:X13"/>
    <mergeCell ref="Y13:Z13"/>
    <mergeCell ref="B21:U21"/>
    <mergeCell ref="V21:X21"/>
    <mergeCell ref="Y21:Z21"/>
    <mergeCell ref="B43:U43"/>
    <mergeCell ref="V43:X43"/>
    <mergeCell ref="Y43:Z43"/>
    <mergeCell ref="B28:U28"/>
    <mergeCell ref="V28:X28"/>
    <mergeCell ref="Y28:Z28"/>
    <mergeCell ref="B35:U35"/>
    <mergeCell ref="V35:X35"/>
    <mergeCell ref="Y35:Z35"/>
  </mergeCells>
  <conditionalFormatting sqref="B1 V1">
    <cfRule type="cellIs" dxfId="75" priority="69" operator="equal">
      <formula>"T"</formula>
    </cfRule>
    <cfRule type="cellIs" dxfId="74" priority="70" operator="equal">
      <formula>"G"</formula>
    </cfRule>
    <cfRule type="cellIs" dxfId="73" priority="71" operator="equal">
      <formula>"C"</formula>
    </cfRule>
    <cfRule type="cellIs" dxfId="72" priority="72" operator="equal">
      <formula>"A"</formula>
    </cfRule>
  </conditionalFormatting>
  <conditionalFormatting sqref="B2:X2">
    <cfRule type="cellIs" dxfId="71" priority="73" operator="equal">
      <formula>"T"</formula>
    </cfRule>
    <cfRule type="cellIs" dxfId="70" priority="74" operator="equal">
      <formula>"G"</formula>
    </cfRule>
    <cfRule type="cellIs" dxfId="69" priority="75" operator="equal">
      <formula>"C"</formula>
    </cfRule>
    <cfRule type="cellIs" dxfId="68" priority="76" operator="equal">
      <formula>"A"</formula>
    </cfRule>
  </conditionalFormatting>
  <conditionalFormatting sqref="B8:X8">
    <cfRule type="cellIs" dxfId="67" priority="65" operator="equal">
      <formula>"T"</formula>
    </cfRule>
    <cfRule type="cellIs" dxfId="66" priority="66" operator="equal">
      <formula>"G"</formula>
    </cfRule>
    <cfRule type="cellIs" dxfId="65" priority="67" operator="equal">
      <formula>"C"</formula>
    </cfRule>
    <cfRule type="cellIs" dxfId="64" priority="68" operator="equal">
      <formula>"A"</formula>
    </cfRule>
  </conditionalFormatting>
  <conditionalFormatting sqref="B7 V7">
    <cfRule type="cellIs" dxfId="63" priority="61" operator="equal">
      <formula>"T"</formula>
    </cfRule>
    <cfRule type="cellIs" dxfId="62" priority="62" operator="equal">
      <formula>"G"</formula>
    </cfRule>
    <cfRule type="cellIs" dxfId="61" priority="63" operator="equal">
      <formula>"C"</formula>
    </cfRule>
    <cfRule type="cellIs" dxfId="60" priority="64" operator="equal">
      <formula>"A"</formula>
    </cfRule>
  </conditionalFormatting>
  <conditionalFormatting sqref="B9:X9">
    <cfRule type="containsText" dxfId="59" priority="57" operator="containsText" text="T">
      <formula>NOT(ISERROR(SEARCH("T", B9)))</formula>
    </cfRule>
    <cfRule type="containsText" dxfId="58" priority="58" operator="containsText" text="C">
      <formula>NOT(ISERROR(SEARCH("C", B9)))</formula>
    </cfRule>
    <cfRule type="containsText" dxfId="57" priority="59" operator="containsText" text="G">
      <formula>NOT(ISERROR(SEARCH("G", B9)))</formula>
    </cfRule>
    <cfRule type="containsText" dxfId="56" priority="60" operator="containsText" text="A">
      <formula>NOT(ISERROR(SEARCH("A", B9)))</formula>
    </cfRule>
  </conditionalFormatting>
  <conditionalFormatting sqref="B13 V13">
    <cfRule type="cellIs" dxfId="55" priority="49" operator="equal">
      <formula>"T"</formula>
    </cfRule>
    <cfRule type="cellIs" dxfId="54" priority="50" operator="equal">
      <formula>"G"</formula>
    </cfRule>
    <cfRule type="cellIs" dxfId="53" priority="51" operator="equal">
      <formula>"C"</formula>
    </cfRule>
    <cfRule type="cellIs" dxfId="52" priority="52" operator="equal">
      <formula>"A"</formula>
    </cfRule>
  </conditionalFormatting>
  <conditionalFormatting sqref="B14:X14">
    <cfRule type="cellIs" dxfId="51" priority="53" operator="equal">
      <formula>"T"</formula>
    </cfRule>
    <cfRule type="cellIs" dxfId="50" priority="54" operator="equal">
      <formula>"G"</formula>
    </cfRule>
    <cfRule type="cellIs" dxfId="49" priority="55" operator="equal">
      <formula>"C"</formula>
    </cfRule>
    <cfRule type="cellIs" dxfId="48" priority="56" operator="equal">
      <formula>"A"</formula>
    </cfRule>
  </conditionalFormatting>
  <conditionalFormatting sqref="B21 V21">
    <cfRule type="cellIs" dxfId="47" priority="41" operator="equal">
      <formula>"T"</formula>
    </cfRule>
    <cfRule type="cellIs" dxfId="46" priority="42" operator="equal">
      <formula>"G"</formula>
    </cfRule>
    <cfRule type="cellIs" dxfId="45" priority="43" operator="equal">
      <formula>"C"</formula>
    </cfRule>
    <cfRule type="cellIs" dxfId="44" priority="44" operator="equal">
      <formula>"A"</formula>
    </cfRule>
  </conditionalFormatting>
  <conditionalFormatting sqref="B22:X22">
    <cfRule type="cellIs" dxfId="43" priority="45" operator="equal">
      <formula>"T"</formula>
    </cfRule>
    <cfRule type="cellIs" dxfId="42" priority="46" operator="equal">
      <formula>"G"</formula>
    </cfRule>
    <cfRule type="cellIs" dxfId="41" priority="47" operator="equal">
      <formula>"C"</formula>
    </cfRule>
    <cfRule type="cellIs" dxfId="40" priority="48" operator="equal">
      <formula>"A"</formula>
    </cfRule>
  </conditionalFormatting>
  <conditionalFormatting sqref="B28 V28">
    <cfRule type="cellIs" dxfId="39" priority="33" operator="equal">
      <formula>"T"</formula>
    </cfRule>
    <cfRule type="cellIs" dxfId="38" priority="34" operator="equal">
      <formula>"G"</formula>
    </cfRule>
    <cfRule type="cellIs" dxfId="37" priority="35" operator="equal">
      <formula>"C"</formula>
    </cfRule>
    <cfRule type="cellIs" dxfId="36" priority="36" operator="equal">
      <formula>"A"</formula>
    </cfRule>
  </conditionalFormatting>
  <conditionalFormatting sqref="B29:X29">
    <cfRule type="cellIs" dxfId="35" priority="37" operator="equal">
      <formula>"T"</formula>
    </cfRule>
    <cfRule type="cellIs" dxfId="34" priority="38" operator="equal">
      <formula>"G"</formula>
    </cfRule>
    <cfRule type="cellIs" dxfId="33" priority="39" operator="equal">
      <formula>"C"</formula>
    </cfRule>
    <cfRule type="cellIs" dxfId="32" priority="40" operator="equal">
      <formula>"A"</formula>
    </cfRule>
  </conditionalFormatting>
  <conditionalFormatting sqref="B33:X33">
    <cfRule type="containsText" dxfId="31" priority="17" operator="containsText" text="T">
      <formula>NOT(ISERROR(SEARCH("T", B33)))</formula>
    </cfRule>
    <cfRule type="containsText" dxfId="30" priority="18" operator="containsText" text="C">
      <formula>NOT(ISERROR(SEARCH("C", B33)))</formula>
    </cfRule>
    <cfRule type="containsText" dxfId="29" priority="19" operator="containsText" text="G">
      <formula>NOT(ISERROR(SEARCH("G", B33)))</formula>
    </cfRule>
    <cfRule type="containsText" dxfId="28" priority="20" operator="containsText" text="A">
      <formula>NOT(ISERROR(SEARCH("A", B33)))</formula>
    </cfRule>
  </conditionalFormatting>
  <conditionalFormatting sqref="B30:X30">
    <cfRule type="containsText" dxfId="27" priority="29" operator="containsText" text="T">
      <formula>NOT(ISERROR(SEARCH("T", B30)))</formula>
    </cfRule>
    <cfRule type="containsText" dxfId="26" priority="30" operator="containsText" text="C">
      <formula>NOT(ISERROR(SEARCH("C", B30)))</formula>
    </cfRule>
    <cfRule type="containsText" dxfId="25" priority="31" operator="containsText" text="G">
      <formula>NOT(ISERROR(SEARCH("G", B30)))</formula>
    </cfRule>
    <cfRule type="containsText" dxfId="24" priority="32" operator="containsText" text="A">
      <formula>NOT(ISERROR(SEARCH("A", B30)))</formula>
    </cfRule>
  </conditionalFormatting>
  <conditionalFormatting sqref="B31:X31">
    <cfRule type="containsText" dxfId="23" priority="25" operator="containsText" text="T">
      <formula>NOT(ISERROR(SEARCH("T", B31)))</formula>
    </cfRule>
    <cfRule type="containsText" dxfId="22" priority="26" operator="containsText" text="C">
      <formula>NOT(ISERROR(SEARCH("C", B31)))</formula>
    </cfRule>
    <cfRule type="containsText" dxfId="21" priority="27" operator="containsText" text="G">
      <formula>NOT(ISERROR(SEARCH("G", B31)))</formula>
    </cfRule>
    <cfRule type="containsText" dxfId="20" priority="28" operator="containsText" text="A">
      <formula>NOT(ISERROR(SEARCH("A", B31)))</formula>
    </cfRule>
  </conditionalFormatting>
  <conditionalFormatting sqref="B32:X32">
    <cfRule type="containsText" dxfId="19" priority="21" operator="containsText" text="T">
      <formula>NOT(ISERROR(SEARCH("T", B32)))</formula>
    </cfRule>
    <cfRule type="containsText" dxfId="18" priority="22" operator="containsText" text="C">
      <formula>NOT(ISERROR(SEARCH("C", B32)))</formula>
    </cfRule>
    <cfRule type="containsText" dxfId="17" priority="23" operator="containsText" text="G">
      <formula>NOT(ISERROR(SEARCH("G", B32)))</formula>
    </cfRule>
    <cfRule type="containsText" dxfId="16" priority="24" operator="containsText" text="A">
      <formula>NOT(ISERROR(SEARCH("A", B32)))</formula>
    </cfRule>
  </conditionalFormatting>
  <conditionalFormatting sqref="B36:X41">
    <cfRule type="cellIs" dxfId="15" priority="13" operator="equal">
      <formula>"T"</formula>
    </cfRule>
    <cfRule type="cellIs" dxfId="14" priority="14" operator="equal">
      <formula>"G"</formula>
    </cfRule>
    <cfRule type="cellIs" dxfId="13" priority="15" operator="equal">
      <formula>"C"</formula>
    </cfRule>
    <cfRule type="cellIs" dxfId="12" priority="16" operator="equal">
      <formula>"A"</formula>
    </cfRule>
  </conditionalFormatting>
  <conditionalFormatting sqref="B35 V35">
    <cfRule type="cellIs" dxfId="11" priority="9" operator="equal">
      <formula>"T"</formula>
    </cfRule>
    <cfRule type="cellIs" dxfId="10" priority="10" operator="equal">
      <formula>"G"</formula>
    </cfRule>
    <cfRule type="cellIs" dxfId="9" priority="11" operator="equal">
      <formula>"C"</formula>
    </cfRule>
    <cfRule type="cellIs" dxfId="8" priority="12" operator="equal">
      <formula>"A"</formula>
    </cfRule>
  </conditionalFormatting>
  <conditionalFormatting sqref="B44:X50">
    <cfRule type="cellIs" dxfId="7" priority="5" operator="equal">
      <formula>"T"</formula>
    </cfRule>
    <cfRule type="cellIs" dxfId="6" priority="6" operator="equal">
      <formula>"C"</formula>
    </cfRule>
    <cfRule type="cellIs" dxfId="5" priority="7" operator="equal">
      <formula>"G"</formula>
    </cfRule>
    <cfRule type="cellIs" dxfId="4" priority="8" operator="equal">
      <formula>"A"</formula>
    </cfRule>
  </conditionalFormatting>
  <conditionalFormatting sqref="B43 V43">
    <cfRule type="cellIs" dxfId="3" priority="1" operator="equal">
      <formula>"T"</formula>
    </cfRule>
    <cfRule type="cellIs" dxfId="2" priority="2" operator="equal">
      <formula>"G"</formula>
    </cfRule>
    <cfRule type="cellIs" dxfId="1" priority="3" operator="equal">
      <formula>"C"</formula>
    </cfRule>
    <cfRule type="cellIs" dxfId="0" priority="4" operator="equal">
      <formula>"A"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9CAEC-99D4-0E42-8C27-3DF38BA5E63B}">
  <dimension ref="A1:Z34"/>
  <sheetViews>
    <sheetView zoomScaleNormal="150" workbookViewId="0">
      <selection activeCell="A2" sqref="A2"/>
    </sheetView>
  </sheetViews>
  <sheetFormatPr baseColWidth="10" defaultRowHeight="15"/>
  <cols>
    <col min="1" max="21" width="10.83203125" style="133"/>
    <col min="22" max="22" width="12.5" customWidth="1"/>
    <col min="24" max="24" width="11.83203125" customWidth="1"/>
  </cols>
  <sheetData>
    <row r="1" spans="1:26" s="204" customFormat="1">
      <c r="A1" s="223"/>
      <c r="B1" s="301" t="s">
        <v>46</v>
      </c>
      <c r="C1" s="302"/>
      <c r="D1" s="302"/>
      <c r="E1" s="302"/>
      <c r="F1" s="303"/>
      <c r="G1" s="301" t="s">
        <v>47</v>
      </c>
      <c r="H1" s="302"/>
      <c r="I1" s="302"/>
      <c r="J1" s="302"/>
      <c r="K1" s="303"/>
      <c r="L1" s="301" t="s">
        <v>48</v>
      </c>
      <c r="M1" s="302"/>
      <c r="N1" s="302"/>
      <c r="O1" s="302"/>
      <c r="P1" s="303"/>
      <c r="Q1" s="298" t="s">
        <v>91</v>
      </c>
      <c r="R1" s="299"/>
      <c r="S1" s="299"/>
      <c r="T1" s="299"/>
      <c r="U1" s="300"/>
      <c r="V1" s="298" t="s">
        <v>92</v>
      </c>
      <c r="W1" s="299"/>
      <c r="X1" s="299"/>
      <c r="Y1" s="299"/>
      <c r="Z1" s="300"/>
    </row>
    <row r="2" spans="1:26" s="204" customFormat="1">
      <c r="A2" s="223" t="s">
        <v>93</v>
      </c>
      <c r="B2" s="224" t="s">
        <v>40</v>
      </c>
      <c r="C2" s="225" t="s">
        <v>41</v>
      </c>
      <c r="D2" s="225" t="s">
        <v>42</v>
      </c>
      <c r="E2" s="225" t="s">
        <v>44</v>
      </c>
      <c r="F2" s="226" t="s">
        <v>45</v>
      </c>
      <c r="G2" s="224" t="s">
        <v>40</v>
      </c>
      <c r="H2" s="225" t="s">
        <v>41</v>
      </c>
      <c r="I2" s="225" t="s">
        <v>42</v>
      </c>
      <c r="J2" s="225" t="s">
        <v>44</v>
      </c>
      <c r="K2" s="226" t="s">
        <v>45</v>
      </c>
      <c r="L2" s="224" t="s">
        <v>40</v>
      </c>
      <c r="M2" s="225" t="s">
        <v>41</v>
      </c>
      <c r="N2" s="225" t="s">
        <v>42</v>
      </c>
      <c r="O2" s="225" t="s">
        <v>44</v>
      </c>
      <c r="P2" s="226" t="s">
        <v>45</v>
      </c>
      <c r="Q2" s="227" t="s">
        <v>84</v>
      </c>
      <c r="R2" s="228" t="s">
        <v>81</v>
      </c>
      <c r="S2" s="228" t="s">
        <v>82</v>
      </c>
      <c r="T2" s="228" t="s">
        <v>82</v>
      </c>
      <c r="U2" s="229" t="s">
        <v>86</v>
      </c>
      <c r="V2" s="230" t="s">
        <v>83</v>
      </c>
      <c r="W2" s="231" t="s">
        <v>81</v>
      </c>
      <c r="X2" s="231" t="s">
        <v>82</v>
      </c>
      <c r="Y2" s="231" t="s">
        <v>82</v>
      </c>
      <c r="Z2" s="232" t="s">
        <v>86</v>
      </c>
    </row>
    <row r="3" spans="1:26">
      <c r="A3" s="133">
        <v>1</v>
      </c>
      <c r="B3" s="134">
        <v>99.972180690000002</v>
      </c>
      <c r="C3" s="135">
        <v>2.781931E-2</v>
      </c>
      <c r="D3" s="135">
        <v>143785</v>
      </c>
      <c r="E3" s="135">
        <v>143745</v>
      </c>
      <c r="F3" s="136">
        <v>40</v>
      </c>
      <c r="G3" s="134">
        <v>39.606519659999996</v>
      </c>
      <c r="H3" s="135">
        <v>60.393480340000004</v>
      </c>
      <c r="I3" s="135">
        <v>144302</v>
      </c>
      <c r="J3" s="135">
        <v>57153</v>
      </c>
      <c r="K3" s="136">
        <v>87149</v>
      </c>
      <c r="L3" s="134">
        <v>21.809514279999998</v>
      </c>
      <c r="M3" s="135">
        <v>78.190485719999998</v>
      </c>
      <c r="N3" s="135">
        <v>139916</v>
      </c>
      <c r="O3" s="135">
        <v>30515</v>
      </c>
      <c r="P3" s="136">
        <v>109401</v>
      </c>
      <c r="Q3" s="219">
        <f>((K3+1)*(E3+1))/((J3+1)*(F3+1))</f>
        <v>5346.0457710746405</v>
      </c>
      <c r="R3" s="220">
        <f>SQRT(1/(K3+1)+1/(J3+1)+1/(F3+1)+1/(E3+1))</f>
        <v>0.1562887445570775</v>
      </c>
      <c r="S3" s="220">
        <f>EXP(LN(Q3)-1.96*R3)</f>
        <v>3935.4736381029497</v>
      </c>
      <c r="T3" s="220">
        <f>EXP(LN(Q3)+1.96*R3)</f>
        <v>7262.2022187402708</v>
      </c>
      <c r="U3" s="235">
        <f>IF(S3&gt;1,1,0)</f>
        <v>1</v>
      </c>
      <c r="V3" s="215">
        <f>((P3+1)*(E3+1))/((O3+1)*(F3+1))</f>
        <v>12569.255865775331</v>
      </c>
      <c r="W3" s="216">
        <f>SQRT(1/(P3+1)+1/(O3+1)+1/(F3+1)+1/(E3+1))</f>
        <v>0.15633013437294502</v>
      </c>
      <c r="X3" s="216">
        <f t="shared" ref="X3:X32" si="0">EXP(LN(V3)-1.96*W3)</f>
        <v>9252.0648927130442</v>
      </c>
      <c r="Y3" s="216">
        <f t="shared" ref="Y3:Y32" si="1">EXP(LN(V3)+1.96*W3)</f>
        <v>17075.776580831996</v>
      </c>
      <c r="Z3" s="233">
        <f>IF(X3&gt;1,1,0)</f>
        <v>1</v>
      </c>
    </row>
    <row r="4" spans="1:26">
      <c r="A4" s="133">
        <v>2</v>
      </c>
      <c r="B4" s="134">
        <v>99.990272579999996</v>
      </c>
      <c r="C4" s="135">
        <v>9.7274200000000005E-3</v>
      </c>
      <c r="D4" s="135">
        <v>92522</v>
      </c>
      <c r="E4" s="135">
        <v>92513</v>
      </c>
      <c r="F4" s="136">
        <v>9</v>
      </c>
      <c r="G4" s="134">
        <v>99.986264370000001</v>
      </c>
      <c r="H4" s="135">
        <v>1.373563E-2</v>
      </c>
      <c r="I4" s="135">
        <v>65523</v>
      </c>
      <c r="J4" s="135">
        <v>65514</v>
      </c>
      <c r="K4" s="136">
        <v>9</v>
      </c>
      <c r="L4" s="134">
        <v>99.987849769999997</v>
      </c>
      <c r="M4" s="135">
        <v>1.215023E-2</v>
      </c>
      <c r="N4" s="135">
        <v>82303</v>
      </c>
      <c r="O4" s="135">
        <v>82293</v>
      </c>
      <c r="P4" s="136">
        <v>10</v>
      </c>
      <c r="Q4" s="219">
        <f t="shared" ref="Q4:Q32" si="2">((K4+1)*(E4+1))/((J4+1)*(F4+1))</f>
        <v>1.4121040982980997</v>
      </c>
      <c r="R4" s="220">
        <f t="shared" ref="R4:R32" si="3">SQRT(1/(K4+1)+1/(J4+1)+1/(F4+1)+1/(E4+1))</f>
        <v>0.44724274488794213</v>
      </c>
      <c r="S4" s="220">
        <f t="shared" ref="S4:S32" si="4">EXP(LN(Q4)-1.96*R4)</f>
        <v>0.58771395553937456</v>
      </c>
      <c r="T4" s="220">
        <f t="shared" ref="T4:T32" si="5">EXP(LN(Q4)+1.96*R4)</f>
        <v>3.3928715927806423</v>
      </c>
      <c r="U4" s="235">
        <f t="shared" ref="U4:U32" si="6">IF(S4&gt;1,1,0)</f>
        <v>0</v>
      </c>
      <c r="V4" s="215">
        <f t="shared" ref="V4:V32" si="7">((P4+1)*(E4+1))/((O4+1)*(F4+1))</f>
        <v>1.236607772134056</v>
      </c>
      <c r="W4" s="216">
        <f t="shared" ref="W4:W32" si="8">SQRT(1/(P4+1)+1/(O4+1)+1/(F4+1)+1/(E4+1))</f>
        <v>0.43695772294136453</v>
      </c>
      <c r="X4" s="216">
        <f t="shared" si="0"/>
        <v>0.52515323974131956</v>
      </c>
      <c r="Y4" s="216">
        <f t="shared" si="1"/>
        <v>2.9119096415659693</v>
      </c>
      <c r="Z4" s="233">
        <f t="shared" ref="Z4:Z32" si="9">IF(X4&gt;1,1,0)</f>
        <v>0</v>
      </c>
    </row>
    <row r="5" spans="1:26">
      <c r="A5" s="133">
        <v>3</v>
      </c>
      <c r="B5" s="134">
        <v>99.997494169999996</v>
      </c>
      <c r="C5" s="135">
        <v>2.5058300000000001E-3</v>
      </c>
      <c r="D5" s="135">
        <v>79814</v>
      </c>
      <c r="E5" s="135">
        <v>79812</v>
      </c>
      <c r="F5" s="136">
        <v>2</v>
      </c>
      <c r="G5" s="134">
        <v>99.986838469999995</v>
      </c>
      <c r="H5" s="135">
        <v>1.3161529999999999E-2</v>
      </c>
      <c r="I5" s="135">
        <v>75979</v>
      </c>
      <c r="J5" s="135">
        <v>75969</v>
      </c>
      <c r="K5" s="136">
        <v>10</v>
      </c>
      <c r="L5" s="134">
        <v>99.874288089999993</v>
      </c>
      <c r="M5" s="135">
        <v>0.12571191000000001</v>
      </c>
      <c r="N5" s="135">
        <v>91479</v>
      </c>
      <c r="O5" s="135">
        <v>91364</v>
      </c>
      <c r="P5" s="136">
        <v>115</v>
      </c>
      <c r="Q5" s="219">
        <f t="shared" si="2"/>
        <v>3.8521477776315214</v>
      </c>
      <c r="R5" s="220">
        <f t="shared" si="3"/>
        <v>0.65135866972070522</v>
      </c>
      <c r="S5" s="220">
        <f t="shared" si="4"/>
        <v>1.0746208099443466</v>
      </c>
      <c r="T5" s="220">
        <f t="shared" si="5"/>
        <v>13.808631252432164</v>
      </c>
      <c r="U5" s="235">
        <f t="shared" si="6"/>
        <v>1</v>
      </c>
      <c r="V5" s="215">
        <f t="shared" si="7"/>
        <v>33.777733997336689</v>
      </c>
      <c r="W5" s="216">
        <f t="shared" si="8"/>
        <v>0.58478842104301842</v>
      </c>
      <c r="X5" s="216">
        <f t="shared" si="0"/>
        <v>10.736149687337441</v>
      </c>
      <c r="Y5" s="216">
        <f t="shared" si="1"/>
        <v>106.27043653652571</v>
      </c>
      <c r="Z5" s="233">
        <f t="shared" si="9"/>
        <v>1</v>
      </c>
    </row>
    <row r="6" spans="1:26">
      <c r="A6" s="133">
        <v>4</v>
      </c>
      <c r="B6" s="134">
        <v>99.960578319999996</v>
      </c>
      <c r="C6" s="135">
        <v>3.9421680000000001E-2</v>
      </c>
      <c r="D6" s="135">
        <v>101467</v>
      </c>
      <c r="E6" s="135">
        <v>101427</v>
      </c>
      <c r="F6" s="136">
        <v>40</v>
      </c>
      <c r="G6" s="134">
        <v>4.5144940499999997</v>
      </c>
      <c r="H6" s="135">
        <v>95.485505950000004</v>
      </c>
      <c r="I6" s="135">
        <v>106147</v>
      </c>
      <c r="J6" s="135">
        <v>4792</v>
      </c>
      <c r="K6" s="136">
        <v>101355</v>
      </c>
      <c r="L6" s="134">
        <v>2.48429082</v>
      </c>
      <c r="M6" s="135">
        <v>97.515709180000002</v>
      </c>
      <c r="N6" s="135">
        <v>95963</v>
      </c>
      <c r="O6" s="135">
        <v>2384</v>
      </c>
      <c r="P6" s="136">
        <v>93579</v>
      </c>
      <c r="Q6" s="219">
        <f t="shared" si="2"/>
        <v>52313.772462890498</v>
      </c>
      <c r="R6" s="220">
        <f t="shared" si="3"/>
        <v>0.15690317690711253</v>
      </c>
      <c r="S6" s="220">
        <f t="shared" si="4"/>
        <v>38464.257962140109</v>
      </c>
      <c r="T6" s="220">
        <f t="shared" si="5"/>
        <v>71149.969719754212</v>
      </c>
      <c r="U6" s="235">
        <f t="shared" si="6"/>
        <v>1</v>
      </c>
      <c r="V6" s="215">
        <f t="shared" si="7"/>
        <v>97066.341872475328</v>
      </c>
      <c r="W6" s="216">
        <f t="shared" si="8"/>
        <v>0.15757562111151582</v>
      </c>
      <c r="X6" s="216">
        <f t="shared" si="0"/>
        <v>71275.059113906653</v>
      </c>
      <c r="Y6" s="216">
        <f t="shared" si="1"/>
        <v>132190.34598690257</v>
      </c>
      <c r="Z6" s="233">
        <f t="shared" si="9"/>
        <v>1</v>
      </c>
    </row>
    <row r="7" spans="1:26">
      <c r="A7" s="133">
        <v>5</v>
      </c>
      <c r="B7" s="134">
        <v>99.921933089999996</v>
      </c>
      <c r="C7" s="135">
        <v>7.8066910000000003E-2</v>
      </c>
      <c r="D7" s="135">
        <v>107600</v>
      </c>
      <c r="E7" s="135">
        <v>107516</v>
      </c>
      <c r="F7" s="136">
        <v>84</v>
      </c>
      <c r="G7" s="134">
        <v>99.923037050000005</v>
      </c>
      <c r="H7" s="135">
        <v>7.6962950000000002E-2</v>
      </c>
      <c r="I7" s="135">
        <v>127334</v>
      </c>
      <c r="J7" s="135">
        <v>127236</v>
      </c>
      <c r="K7" s="136">
        <v>98</v>
      </c>
      <c r="L7" s="134">
        <v>99.582560299999997</v>
      </c>
      <c r="M7" s="135">
        <v>0.41743970000000002</v>
      </c>
      <c r="N7" s="135">
        <v>97020</v>
      </c>
      <c r="O7" s="135">
        <v>96615</v>
      </c>
      <c r="P7" s="136">
        <v>405</v>
      </c>
      <c r="Q7" s="219">
        <f t="shared" si="2"/>
        <v>0.98419235248348491</v>
      </c>
      <c r="R7" s="220">
        <f t="shared" si="3"/>
        <v>0.14792861855368047</v>
      </c>
      <c r="S7" s="220">
        <f t="shared" si="4"/>
        <v>0.73647940027021397</v>
      </c>
      <c r="T7" s="220">
        <f t="shared" si="5"/>
        <v>1.315222919108918</v>
      </c>
      <c r="U7" s="235">
        <f t="shared" si="6"/>
        <v>0</v>
      </c>
      <c r="V7" s="215">
        <f t="shared" si="7"/>
        <v>5.3153907037684665</v>
      </c>
      <c r="W7" s="216">
        <f t="shared" si="8"/>
        <v>0.1193625199836187</v>
      </c>
      <c r="X7" s="216">
        <f t="shared" si="0"/>
        <v>4.2066052965816549</v>
      </c>
      <c r="Y7" s="216">
        <f t="shared" si="1"/>
        <v>6.7164319782194228</v>
      </c>
      <c r="Z7" s="233">
        <f t="shared" si="9"/>
        <v>1</v>
      </c>
    </row>
    <row r="8" spans="1:26">
      <c r="A8" s="133">
        <v>6</v>
      </c>
      <c r="B8" s="134">
        <v>99.967975229999993</v>
      </c>
      <c r="C8" s="135">
        <v>3.2024770000000001E-2</v>
      </c>
      <c r="D8" s="135">
        <v>37471</v>
      </c>
      <c r="E8" s="135">
        <v>37459</v>
      </c>
      <c r="F8" s="136">
        <v>12</v>
      </c>
      <c r="G8" s="134">
        <v>99.863252700000004</v>
      </c>
      <c r="H8" s="135">
        <v>0.13674729999999999</v>
      </c>
      <c r="I8" s="135">
        <v>42414</v>
      </c>
      <c r="J8" s="135">
        <v>42356</v>
      </c>
      <c r="K8" s="136">
        <v>58</v>
      </c>
      <c r="L8" s="134">
        <v>69.186742289999998</v>
      </c>
      <c r="M8" s="135">
        <v>30.813257709999998</v>
      </c>
      <c r="N8" s="135">
        <v>38438</v>
      </c>
      <c r="O8" s="135">
        <v>26594</v>
      </c>
      <c r="P8" s="136">
        <v>11844</v>
      </c>
      <c r="Q8" s="219">
        <f t="shared" si="2"/>
        <v>4.0137585105359026</v>
      </c>
      <c r="R8" s="220">
        <f t="shared" si="3"/>
        <v>0.30646783429183971</v>
      </c>
      <c r="S8" s="220">
        <f t="shared" si="4"/>
        <v>2.2013066845117897</v>
      </c>
      <c r="T8" s="220">
        <f t="shared" si="5"/>
        <v>7.3184974607353954</v>
      </c>
      <c r="U8" s="235">
        <f t="shared" si="6"/>
        <v>1</v>
      </c>
      <c r="V8" s="215">
        <f t="shared" si="7"/>
        <v>1283.3924826818227</v>
      </c>
      <c r="W8" s="216">
        <f t="shared" si="8"/>
        <v>0.27761807744616412</v>
      </c>
      <c r="X8" s="216">
        <f t="shared" si="0"/>
        <v>744.81122436631301</v>
      </c>
      <c r="Y8" s="216">
        <f t="shared" si="1"/>
        <v>2211.4278232119359</v>
      </c>
      <c r="Z8" s="233">
        <f t="shared" si="9"/>
        <v>1</v>
      </c>
    </row>
    <row r="9" spans="1:26">
      <c r="A9" s="133">
        <v>7</v>
      </c>
      <c r="B9" s="134">
        <v>99.497907949999998</v>
      </c>
      <c r="C9" s="135">
        <v>0.50209205000000001</v>
      </c>
      <c r="D9" s="135">
        <v>1195</v>
      </c>
      <c r="E9" s="135">
        <v>1189</v>
      </c>
      <c r="F9" s="136">
        <v>6</v>
      </c>
      <c r="G9" s="134">
        <v>3.6217303799999998</v>
      </c>
      <c r="H9" s="135">
        <v>96.378269619999998</v>
      </c>
      <c r="I9" s="135">
        <v>15904</v>
      </c>
      <c r="J9" s="135">
        <v>576</v>
      </c>
      <c r="K9" s="136">
        <v>15328</v>
      </c>
      <c r="L9" s="134">
        <v>3.81312534</v>
      </c>
      <c r="M9" s="135">
        <v>96.186874660000001</v>
      </c>
      <c r="N9" s="135">
        <v>12693</v>
      </c>
      <c r="O9" s="135">
        <v>484</v>
      </c>
      <c r="P9" s="136">
        <v>12209</v>
      </c>
      <c r="Q9" s="219">
        <f t="shared" si="2"/>
        <v>4516.3431542461003</v>
      </c>
      <c r="R9" s="220">
        <f t="shared" si="3"/>
        <v>0.38143913940777768</v>
      </c>
      <c r="S9" s="220">
        <f t="shared" si="4"/>
        <v>2138.4513877472436</v>
      </c>
      <c r="T9" s="220">
        <f t="shared" si="5"/>
        <v>9538.3769786758021</v>
      </c>
      <c r="U9" s="235">
        <f t="shared" si="6"/>
        <v>1</v>
      </c>
      <c r="V9" s="215">
        <f t="shared" si="7"/>
        <v>4279.7938144329901</v>
      </c>
      <c r="W9" s="216">
        <f t="shared" si="8"/>
        <v>0.38189165314732898</v>
      </c>
      <c r="X9" s="216">
        <f t="shared" si="0"/>
        <v>2024.6507044826888</v>
      </c>
      <c r="Y9" s="216">
        <f t="shared" si="1"/>
        <v>9046.8123975680337</v>
      </c>
      <c r="Z9" s="233">
        <f t="shared" si="9"/>
        <v>1</v>
      </c>
    </row>
    <row r="10" spans="1:26">
      <c r="A10" s="133">
        <v>8</v>
      </c>
      <c r="B10" s="134">
        <v>99.996762540000006</v>
      </c>
      <c r="C10" s="135">
        <v>3.2374600000000002E-3</v>
      </c>
      <c r="D10" s="135">
        <v>154442</v>
      </c>
      <c r="E10" s="135">
        <v>154437</v>
      </c>
      <c r="F10" s="136">
        <v>5</v>
      </c>
      <c r="G10" s="134">
        <v>99.980349050000001</v>
      </c>
      <c r="H10" s="135">
        <v>1.965095E-2</v>
      </c>
      <c r="I10" s="135">
        <v>162842</v>
      </c>
      <c r="J10" s="135">
        <v>162810</v>
      </c>
      <c r="K10" s="136">
        <v>32</v>
      </c>
      <c r="L10" s="134">
        <v>99.396612259999998</v>
      </c>
      <c r="M10" s="135">
        <v>0.60338773999999995</v>
      </c>
      <c r="N10" s="135">
        <v>177995</v>
      </c>
      <c r="O10" s="135">
        <v>176921</v>
      </c>
      <c r="P10" s="136">
        <v>1074</v>
      </c>
      <c r="Q10" s="219">
        <f t="shared" si="2"/>
        <v>5.2171474900344572</v>
      </c>
      <c r="R10" s="220">
        <f t="shared" si="3"/>
        <v>0.44382689660627916</v>
      </c>
      <c r="S10" s="220">
        <f t="shared" si="4"/>
        <v>2.1859490396473462</v>
      </c>
      <c r="T10" s="220">
        <f t="shared" si="5"/>
        <v>12.451629676217861</v>
      </c>
      <c r="U10" s="235">
        <f t="shared" si="6"/>
        <v>1</v>
      </c>
      <c r="V10" s="215">
        <f t="shared" si="7"/>
        <v>156.39740488275436</v>
      </c>
      <c r="W10" s="216">
        <f t="shared" si="8"/>
        <v>0.40940081402392381</v>
      </c>
      <c r="X10" s="216">
        <f t="shared" si="0"/>
        <v>70.103634472516916</v>
      </c>
      <c r="Y10" s="216">
        <f t="shared" si="1"/>
        <v>348.91412461146274</v>
      </c>
      <c r="Z10" s="233">
        <f t="shared" si="9"/>
        <v>1</v>
      </c>
    </row>
    <row r="11" spans="1:26">
      <c r="A11" s="133">
        <v>9</v>
      </c>
      <c r="B11" s="134">
        <v>99.992019330000005</v>
      </c>
      <c r="C11" s="135">
        <v>7.9806700000000005E-3</v>
      </c>
      <c r="D11" s="135">
        <v>137833</v>
      </c>
      <c r="E11" s="135">
        <v>137822</v>
      </c>
      <c r="F11" s="136">
        <v>11</v>
      </c>
      <c r="G11" s="134">
        <v>99.911492710000005</v>
      </c>
      <c r="H11" s="135">
        <v>8.8507290000000002E-2</v>
      </c>
      <c r="I11" s="135">
        <v>120894</v>
      </c>
      <c r="J11" s="135">
        <v>120787</v>
      </c>
      <c r="K11" s="136">
        <v>107</v>
      </c>
      <c r="L11" s="134">
        <v>93.776589139999999</v>
      </c>
      <c r="M11" s="135">
        <v>6.2234108600000004</v>
      </c>
      <c r="N11" s="135">
        <v>169007</v>
      </c>
      <c r="O11" s="135">
        <v>158489</v>
      </c>
      <c r="P11" s="136">
        <v>10518</v>
      </c>
      <c r="Q11" s="219">
        <f t="shared" si="2"/>
        <v>10.269289995694937</v>
      </c>
      <c r="R11" s="220">
        <f t="shared" si="3"/>
        <v>0.30431583469105866</v>
      </c>
      <c r="S11" s="220">
        <f t="shared" si="4"/>
        <v>5.6558977582290177</v>
      </c>
      <c r="T11" s="220">
        <f t="shared" si="5"/>
        <v>18.64572549287054</v>
      </c>
      <c r="U11" s="235">
        <f t="shared" si="6"/>
        <v>1</v>
      </c>
      <c r="V11" s="215">
        <f t="shared" si="7"/>
        <v>762.27739762761053</v>
      </c>
      <c r="W11" s="216">
        <f t="shared" si="8"/>
        <v>0.28886322824757388</v>
      </c>
      <c r="X11" s="216">
        <f t="shared" si="0"/>
        <v>432.7406556870281</v>
      </c>
      <c r="Y11" s="216">
        <f t="shared" si="1"/>
        <v>1342.7599725091879</v>
      </c>
      <c r="Z11" s="233">
        <f t="shared" si="9"/>
        <v>1</v>
      </c>
    </row>
    <row r="12" spans="1:26">
      <c r="A12" s="133">
        <v>10</v>
      </c>
      <c r="B12" s="134">
        <v>99.950915809999998</v>
      </c>
      <c r="C12" s="135">
        <v>4.908419E-2</v>
      </c>
      <c r="D12" s="135">
        <v>38709</v>
      </c>
      <c r="E12" s="135">
        <v>38690</v>
      </c>
      <c r="F12" s="136">
        <v>19</v>
      </c>
      <c r="G12" s="134">
        <v>99.788491629999996</v>
      </c>
      <c r="H12" s="135">
        <v>0.21150837</v>
      </c>
      <c r="I12" s="135">
        <v>34514</v>
      </c>
      <c r="J12" s="135">
        <v>34441</v>
      </c>
      <c r="K12" s="136">
        <v>73</v>
      </c>
      <c r="L12" s="134">
        <v>98.358949730000006</v>
      </c>
      <c r="M12" s="135">
        <v>1.64105027</v>
      </c>
      <c r="N12" s="135">
        <v>37476</v>
      </c>
      <c r="O12" s="135">
        <v>36861</v>
      </c>
      <c r="P12" s="136">
        <v>615</v>
      </c>
      <c r="Q12" s="219">
        <f t="shared" si="2"/>
        <v>4.1564572324487541</v>
      </c>
      <c r="R12" s="220">
        <f t="shared" si="3"/>
        <v>0.25212773277847045</v>
      </c>
      <c r="S12" s="220">
        <f t="shared" si="4"/>
        <v>2.5357583099150336</v>
      </c>
      <c r="T12" s="220">
        <f t="shared" si="5"/>
        <v>6.8130060572509494</v>
      </c>
      <c r="U12" s="235">
        <f t="shared" si="6"/>
        <v>1</v>
      </c>
      <c r="V12" s="215">
        <f t="shared" si="7"/>
        <v>32.328218761868591</v>
      </c>
      <c r="W12" s="216">
        <f t="shared" si="8"/>
        <v>0.22732432917578563</v>
      </c>
      <c r="X12" s="216">
        <f t="shared" si="0"/>
        <v>20.705198614045887</v>
      </c>
      <c r="Y12" s="216">
        <f t="shared" si="1"/>
        <v>50.475909349947166</v>
      </c>
      <c r="Z12" s="233">
        <f t="shared" si="9"/>
        <v>1</v>
      </c>
    </row>
    <row r="13" spans="1:26">
      <c r="A13" s="133">
        <v>11</v>
      </c>
      <c r="B13" s="134">
        <v>99.998551109999994</v>
      </c>
      <c r="C13" s="135">
        <v>1.44889E-3</v>
      </c>
      <c r="D13" s="135">
        <v>138037</v>
      </c>
      <c r="E13" s="135">
        <v>138035</v>
      </c>
      <c r="F13" s="136">
        <v>2</v>
      </c>
      <c r="G13" s="134">
        <v>99.940395100000003</v>
      </c>
      <c r="H13" s="135">
        <v>5.9604900000000002E-2</v>
      </c>
      <c r="I13" s="135">
        <v>23488</v>
      </c>
      <c r="J13" s="135">
        <v>23474</v>
      </c>
      <c r="K13" s="136">
        <v>14</v>
      </c>
      <c r="L13" s="134">
        <v>99.838348460000006</v>
      </c>
      <c r="M13" s="135">
        <v>0.16165154000000001</v>
      </c>
      <c r="N13" s="135">
        <v>59387</v>
      </c>
      <c r="O13" s="135">
        <v>59291</v>
      </c>
      <c r="P13" s="136">
        <v>96</v>
      </c>
      <c r="Q13" s="219">
        <f t="shared" si="2"/>
        <v>29.400638977635783</v>
      </c>
      <c r="R13" s="220">
        <f t="shared" si="3"/>
        <v>0.6324949351544229</v>
      </c>
      <c r="S13" s="220">
        <f t="shared" si="4"/>
        <v>8.5107182109373536</v>
      </c>
      <c r="T13" s="220">
        <f t="shared" si="5"/>
        <v>101.56576106378608</v>
      </c>
      <c r="U13" s="235">
        <f t="shared" si="6"/>
        <v>1</v>
      </c>
      <c r="V13" s="215">
        <f t="shared" si="7"/>
        <v>75.274303447345346</v>
      </c>
      <c r="W13" s="216">
        <f t="shared" si="8"/>
        <v>0.58623094583321433</v>
      </c>
      <c r="X13" s="216">
        <f t="shared" si="0"/>
        <v>23.858156895320825</v>
      </c>
      <c r="Y13" s="216">
        <f t="shared" si="1"/>
        <v>237.49616470140296</v>
      </c>
      <c r="Z13" s="233">
        <f t="shared" si="9"/>
        <v>1</v>
      </c>
    </row>
    <row r="14" spans="1:26">
      <c r="A14" s="133">
        <v>12</v>
      </c>
      <c r="B14" s="134">
        <v>99.950657399999997</v>
      </c>
      <c r="C14" s="135">
        <v>4.93426E-2</v>
      </c>
      <c r="D14" s="135">
        <v>131732</v>
      </c>
      <c r="E14" s="135">
        <v>131667</v>
      </c>
      <c r="F14" s="136">
        <v>65</v>
      </c>
      <c r="G14" s="134">
        <v>9.5118333699999997</v>
      </c>
      <c r="H14" s="135">
        <v>90.488166629999995</v>
      </c>
      <c r="I14" s="135">
        <v>139563</v>
      </c>
      <c r="J14" s="135">
        <v>13275</v>
      </c>
      <c r="K14" s="136">
        <v>126288</v>
      </c>
      <c r="L14" s="134">
        <v>8.5346586099999993</v>
      </c>
      <c r="M14" s="135">
        <v>91.465341390000006</v>
      </c>
      <c r="N14" s="135">
        <v>134815</v>
      </c>
      <c r="O14" s="135">
        <v>11506</v>
      </c>
      <c r="P14" s="136">
        <v>123309</v>
      </c>
      <c r="Q14" s="219">
        <f t="shared" si="2"/>
        <v>18977.307024751888</v>
      </c>
      <c r="R14" s="220">
        <f t="shared" si="3"/>
        <v>0.12345992163479086</v>
      </c>
      <c r="S14" s="220">
        <f t="shared" si="4"/>
        <v>14898.528531791433</v>
      </c>
      <c r="T14" s="220">
        <f t="shared" si="5"/>
        <v>24172.73498810377</v>
      </c>
      <c r="U14" s="235">
        <f t="shared" si="6"/>
        <v>1</v>
      </c>
      <c r="V14" s="215">
        <f t="shared" si="7"/>
        <v>21378.26656238232</v>
      </c>
      <c r="W14" s="216">
        <f t="shared" si="8"/>
        <v>0.12350758388682019</v>
      </c>
      <c r="X14" s="216">
        <f t="shared" si="0"/>
        <v>16781.883817150494</v>
      </c>
      <c r="Y14" s="216">
        <f t="shared" si="1"/>
        <v>27233.550547239818</v>
      </c>
      <c r="Z14" s="233">
        <f t="shared" si="9"/>
        <v>1</v>
      </c>
    </row>
    <row r="15" spans="1:26">
      <c r="A15" s="133">
        <v>13</v>
      </c>
      <c r="B15" s="134">
        <v>99.998177339999998</v>
      </c>
      <c r="C15" s="135">
        <v>1.82266E-3</v>
      </c>
      <c r="D15" s="135">
        <v>219460</v>
      </c>
      <c r="E15" s="135">
        <v>219456</v>
      </c>
      <c r="F15" s="136">
        <v>4</v>
      </c>
      <c r="G15" s="134">
        <v>99.987576169999997</v>
      </c>
      <c r="H15" s="135">
        <v>1.242383E-2</v>
      </c>
      <c r="I15" s="135">
        <v>160981</v>
      </c>
      <c r="J15" s="135">
        <v>160961</v>
      </c>
      <c r="K15" s="136">
        <v>20</v>
      </c>
      <c r="L15" s="134">
        <v>98.041039499999997</v>
      </c>
      <c r="M15" s="135">
        <v>1.9589605000000001</v>
      </c>
      <c r="N15" s="135">
        <v>194593</v>
      </c>
      <c r="O15" s="135">
        <v>190781</v>
      </c>
      <c r="P15" s="136">
        <v>3812</v>
      </c>
      <c r="Q15" s="219">
        <f t="shared" si="2"/>
        <v>5.7263167704178626</v>
      </c>
      <c r="R15" s="220">
        <f t="shared" si="3"/>
        <v>0.49762417241008655</v>
      </c>
      <c r="S15" s="220">
        <f t="shared" si="4"/>
        <v>2.1591813573631771</v>
      </c>
      <c r="T15" s="220">
        <f t="shared" si="5"/>
        <v>15.186637122142132</v>
      </c>
      <c r="U15" s="235">
        <f t="shared" si="6"/>
        <v>1</v>
      </c>
      <c r="V15" s="215">
        <f t="shared" si="7"/>
        <v>877.22064031197908</v>
      </c>
      <c r="W15" s="216">
        <f t="shared" si="8"/>
        <v>0.44751766330846837</v>
      </c>
      <c r="X15" s="216">
        <f t="shared" si="0"/>
        <v>364.90021255698701</v>
      </c>
      <c r="Y15" s="216">
        <f t="shared" si="1"/>
        <v>2108.8396918080239</v>
      </c>
      <c r="Z15" s="233">
        <f t="shared" si="9"/>
        <v>1</v>
      </c>
    </row>
    <row r="16" spans="1:26">
      <c r="A16" s="133">
        <v>14</v>
      </c>
      <c r="B16" s="134">
        <v>99.99007392</v>
      </c>
      <c r="C16" s="135">
        <v>9.9260800000000003E-3</v>
      </c>
      <c r="D16" s="135">
        <v>171266</v>
      </c>
      <c r="E16" s="135">
        <v>171249</v>
      </c>
      <c r="F16" s="136">
        <v>17</v>
      </c>
      <c r="G16" s="134">
        <v>99.856950479999995</v>
      </c>
      <c r="H16" s="135">
        <v>0.14304952000000001</v>
      </c>
      <c r="I16" s="135">
        <v>190843</v>
      </c>
      <c r="J16" s="135">
        <v>190570</v>
      </c>
      <c r="K16" s="136">
        <v>273</v>
      </c>
      <c r="L16" s="134">
        <v>66.018555930000005</v>
      </c>
      <c r="M16" s="135">
        <v>33.981444070000002</v>
      </c>
      <c r="N16" s="135">
        <v>138608</v>
      </c>
      <c r="O16" s="135">
        <v>91507</v>
      </c>
      <c r="P16" s="136">
        <v>47101</v>
      </c>
      <c r="Q16" s="219">
        <f t="shared" si="2"/>
        <v>13.678920483995757</v>
      </c>
      <c r="R16" s="220">
        <f t="shared" si="3"/>
        <v>0.2433439487561235</v>
      </c>
      <c r="S16" s="220">
        <f t="shared" si="4"/>
        <v>8.4901091583876145</v>
      </c>
      <c r="T16" s="220">
        <f t="shared" si="5"/>
        <v>22.038923424515072</v>
      </c>
      <c r="U16" s="235">
        <f t="shared" si="6"/>
        <v>1</v>
      </c>
      <c r="V16" s="215">
        <f t="shared" si="7"/>
        <v>4897.0930896145082</v>
      </c>
      <c r="W16" s="216">
        <f t="shared" si="8"/>
        <v>0.23578285242762134</v>
      </c>
      <c r="X16" s="216">
        <f t="shared" si="0"/>
        <v>3084.8634422366335</v>
      </c>
      <c r="Y16" s="216">
        <f t="shared" si="1"/>
        <v>7773.9326804569191</v>
      </c>
      <c r="Z16" s="233">
        <f t="shared" si="9"/>
        <v>1</v>
      </c>
    </row>
    <row r="17" spans="1:26">
      <c r="A17" s="133">
        <v>15</v>
      </c>
      <c r="B17" s="134">
        <v>99.997195689999998</v>
      </c>
      <c r="C17" s="135">
        <v>2.80431E-3</v>
      </c>
      <c r="D17" s="135">
        <v>106978</v>
      </c>
      <c r="E17" s="135">
        <v>106975</v>
      </c>
      <c r="F17" s="136">
        <v>3</v>
      </c>
      <c r="G17" s="134">
        <v>99.999086680000005</v>
      </c>
      <c r="H17" s="135">
        <v>9.1332000000000002E-4</v>
      </c>
      <c r="I17" s="135">
        <v>109491</v>
      </c>
      <c r="J17" s="135">
        <v>109490</v>
      </c>
      <c r="K17" s="136">
        <v>1</v>
      </c>
      <c r="L17" s="134">
        <v>100</v>
      </c>
      <c r="M17" s="135">
        <v>0</v>
      </c>
      <c r="N17" s="135">
        <v>90768</v>
      </c>
      <c r="O17" s="135">
        <v>90768</v>
      </c>
      <c r="P17" s="136">
        <v>0</v>
      </c>
      <c r="Q17" s="219">
        <f t="shared" si="2"/>
        <v>0.48851503776566113</v>
      </c>
      <c r="R17" s="220">
        <f t="shared" si="3"/>
        <v>0.86603607376475877</v>
      </c>
      <c r="S17" s="220">
        <f t="shared" si="4"/>
        <v>8.9473236763170344E-2</v>
      </c>
      <c r="T17" s="220">
        <f t="shared" si="5"/>
        <v>2.6672438681844919</v>
      </c>
      <c r="U17" s="235">
        <f t="shared" si="6"/>
        <v>0</v>
      </c>
      <c r="V17" s="215">
        <f t="shared" si="7"/>
        <v>0.29463803721534887</v>
      </c>
      <c r="W17" s="216">
        <f t="shared" si="8"/>
        <v>1.1180430961587651</v>
      </c>
      <c r="X17" s="216">
        <f t="shared" si="0"/>
        <v>3.2929968572229622E-2</v>
      </c>
      <c r="Y17" s="216">
        <f t="shared" si="1"/>
        <v>2.6362482789407502</v>
      </c>
      <c r="Z17" s="233">
        <f t="shared" si="9"/>
        <v>0</v>
      </c>
    </row>
    <row r="18" spans="1:26">
      <c r="A18" s="133">
        <v>16</v>
      </c>
      <c r="B18" s="134">
        <v>99.918529050000004</v>
      </c>
      <c r="C18" s="135">
        <v>8.147095E-2</v>
      </c>
      <c r="D18" s="135">
        <v>187797</v>
      </c>
      <c r="E18" s="135">
        <v>187644</v>
      </c>
      <c r="F18" s="136">
        <v>153</v>
      </c>
      <c r="G18" s="134">
        <v>82.544999129999994</v>
      </c>
      <c r="H18" s="135">
        <v>17.455000869999999</v>
      </c>
      <c r="I18" s="135">
        <v>137336</v>
      </c>
      <c r="J18" s="135">
        <v>113364</v>
      </c>
      <c r="K18" s="136">
        <v>23972</v>
      </c>
      <c r="L18" s="134">
        <v>20.04231205</v>
      </c>
      <c r="M18" s="135">
        <v>79.957687949999993</v>
      </c>
      <c r="N18" s="135">
        <v>132350</v>
      </c>
      <c r="O18" s="135">
        <v>26526</v>
      </c>
      <c r="P18" s="136">
        <v>105824</v>
      </c>
      <c r="Q18" s="219">
        <f t="shared" si="2"/>
        <v>257.66751488268272</v>
      </c>
      <c r="R18" s="220">
        <f t="shared" si="3"/>
        <v>8.0928180288113688E-2</v>
      </c>
      <c r="S18" s="220">
        <f t="shared" si="4"/>
        <v>219.87315644458712</v>
      </c>
      <c r="T18" s="220">
        <f t="shared" si="5"/>
        <v>301.95840774473965</v>
      </c>
      <c r="U18" s="235">
        <f t="shared" si="6"/>
        <v>1</v>
      </c>
      <c r="V18" s="215">
        <f t="shared" si="7"/>
        <v>4860.8969653070944</v>
      </c>
      <c r="W18" s="216">
        <f t="shared" si="8"/>
        <v>8.0907247567099966E-2</v>
      </c>
      <c r="X18" s="216">
        <f t="shared" si="0"/>
        <v>4148.076680832296</v>
      </c>
      <c r="Y18" s="216">
        <f t="shared" si="1"/>
        <v>5696.2108286269104</v>
      </c>
      <c r="Z18" s="233">
        <f t="shared" si="9"/>
        <v>1</v>
      </c>
    </row>
    <row r="19" spans="1:26">
      <c r="A19" s="133">
        <v>17</v>
      </c>
      <c r="B19" s="134">
        <v>99.748593420000006</v>
      </c>
      <c r="C19" s="135">
        <v>0.25140657999999999</v>
      </c>
      <c r="D19" s="135">
        <v>123704</v>
      </c>
      <c r="E19" s="135">
        <v>123393</v>
      </c>
      <c r="F19" s="136">
        <v>311</v>
      </c>
      <c r="G19" s="134">
        <v>99.736565260000006</v>
      </c>
      <c r="H19" s="135">
        <v>0.26343474</v>
      </c>
      <c r="I19" s="135">
        <v>115019</v>
      </c>
      <c r="J19" s="135">
        <v>114716</v>
      </c>
      <c r="K19" s="136">
        <v>303</v>
      </c>
      <c r="L19" s="134">
        <v>99.748239290000001</v>
      </c>
      <c r="M19" s="135">
        <v>0.25176071</v>
      </c>
      <c r="N19" s="135">
        <v>123530</v>
      </c>
      <c r="O19" s="135">
        <v>123219</v>
      </c>
      <c r="P19" s="136">
        <v>311</v>
      </c>
      <c r="Q19" s="219">
        <f t="shared" si="2"/>
        <v>1.0480578404425784</v>
      </c>
      <c r="R19" s="220">
        <f t="shared" si="3"/>
        <v>8.0693389536717813E-2</v>
      </c>
      <c r="S19" s="220">
        <f t="shared" si="4"/>
        <v>0.89474164439994996</v>
      </c>
      <c r="T19" s="220">
        <f t="shared" si="5"/>
        <v>1.2276451462699154</v>
      </c>
      <c r="U19" s="235">
        <f t="shared" si="6"/>
        <v>0</v>
      </c>
      <c r="V19" s="215">
        <f t="shared" si="7"/>
        <v>1.0014121084239571</v>
      </c>
      <c r="W19" s="216">
        <f t="shared" si="8"/>
        <v>8.0165304824890815E-2</v>
      </c>
      <c r="X19" s="216">
        <f t="shared" si="0"/>
        <v>0.85580486941238976</v>
      </c>
      <c r="Y19" s="216">
        <f t="shared" si="1"/>
        <v>1.1717930649152217</v>
      </c>
      <c r="Z19" s="233">
        <f t="shared" si="9"/>
        <v>0</v>
      </c>
    </row>
    <row r="20" spans="1:26">
      <c r="A20" s="133">
        <v>18</v>
      </c>
      <c r="B20" s="134">
        <v>99.994063170000004</v>
      </c>
      <c r="C20" s="135">
        <v>5.9368299999999997E-3</v>
      </c>
      <c r="D20" s="135">
        <v>50532</v>
      </c>
      <c r="E20" s="135">
        <v>50529</v>
      </c>
      <c r="F20" s="136">
        <v>3</v>
      </c>
      <c r="G20" s="134">
        <v>99.992509699999999</v>
      </c>
      <c r="H20" s="135">
        <v>7.4903000000000001E-3</v>
      </c>
      <c r="I20" s="135">
        <v>66753</v>
      </c>
      <c r="J20" s="135">
        <v>66748</v>
      </c>
      <c r="K20" s="136">
        <v>5</v>
      </c>
      <c r="L20" s="134">
        <v>99.983707319999994</v>
      </c>
      <c r="M20" s="135">
        <v>1.629268E-2</v>
      </c>
      <c r="N20" s="135">
        <v>67515</v>
      </c>
      <c r="O20" s="135">
        <v>67504</v>
      </c>
      <c r="P20" s="136">
        <v>11</v>
      </c>
      <c r="Q20" s="219">
        <f t="shared" si="2"/>
        <v>1.1355226295525027</v>
      </c>
      <c r="R20" s="220">
        <f t="shared" si="3"/>
        <v>0.64552415786564199</v>
      </c>
      <c r="S20" s="220">
        <f t="shared" si="4"/>
        <v>0.32041625298690379</v>
      </c>
      <c r="T20" s="220">
        <f t="shared" si="5"/>
        <v>4.024176770703737</v>
      </c>
      <c r="U20" s="235">
        <f t="shared" si="6"/>
        <v>0</v>
      </c>
      <c r="V20" s="215">
        <f t="shared" si="7"/>
        <v>2.245611436189912</v>
      </c>
      <c r="W20" s="216">
        <f t="shared" si="8"/>
        <v>0.57738023630400204</v>
      </c>
      <c r="X20" s="216">
        <f t="shared" si="0"/>
        <v>0.72420018630588356</v>
      </c>
      <c r="Y20" s="216">
        <f t="shared" si="1"/>
        <v>6.9632275960461865</v>
      </c>
      <c r="Z20" s="233">
        <f t="shared" si="9"/>
        <v>0</v>
      </c>
    </row>
    <row r="21" spans="1:26">
      <c r="A21" s="133">
        <v>19</v>
      </c>
      <c r="B21" s="134">
        <v>99.243332960000004</v>
      </c>
      <c r="C21" s="135">
        <v>0.75666703999999996</v>
      </c>
      <c r="D21" s="135">
        <v>132555</v>
      </c>
      <c r="E21" s="135">
        <v>131552</v>
      </c>
      <c r="F21" s="136">
        <v>1003</v>
      </c>
      <c r="G21" s="134">
        <v>99.222443150000004</v>
      </c>
      <c r="H21" s="135">
        <v>0.77755684999999997</v>
      </c>
      <c r="I21" s="135">
        <v>129251</v>
      </c>
      <c r="J21" s="135">
        <v>128246</v>
      </c>
      <c r="K21" s="136">
        <v>1005</v>
      </c>
      <c r="L21" s="134">
        <v>99.263633819999995</v>
      </c>
      <c r="M21" s="135">
        <v>0.73636617999999998</v>
      </c>
      <c r="N21" s="135">
        <v>135802</v>
      </c>
      <c r="O21" s="135">
        <v>134802</v>
      </c>
      <c r="P21" s="136">
        <v>1000</v>
      </c>
      <c r="Q21" s="219">
        <f t="shared" si="2"/>
        <v>1.027821764009484</v>
      </c>
      <c r="R21" s="220">
        <f t="shared" si="3"/>
        <v>4.4782258472642847E-2</v>
      </c>
      <c r="S21" s="220">
        <f t="shared" si="4"/>
        <v>0.94145243188173222</v>
      </c>
      <c r="T21" s="220">
        <f t="shared" si="5"/>
        <v>1.1221146632549965</v>
      </c>
      <c r="U21" s="235">
        <f t="shared" si="6"/>
        <v>0</v>
      </c>
      <c r="V21" s="215">
        <f t="shared" si="7"/>
        <v>0.97297473607125617</v>
      </c>
      <c r="W21" s="216">
        <f t="shared" si="8"/>
        <v>4.4833432467339618E-2</v>
      </c>
      <c r="X21" s="216">
        <f t="shared" si="0"/>
        <v>0.89112489287950825</v>
      </c>
      <c r="Y21" s="216">
        <f t="shared" si="1"/>
        <v>1.0623424893607301</v>
      </c>
      <c r="Z21" s="233">
        <f t="shared" si="9"/>
        <v>0</v>
      </c>
    </row>
    <row r="22" spans="1:26">
      <c r="A22" s="133">
        <v>29</v>
      </c>
      <c r="B22" s="134">
        <v>99.703307749999993</v>
      </c>
      <c r="C22" s="135">
        <v>0.29669224999999999</v>
      </c>
      <c r="D22" s="135">
        <v>40783</v>
      </c>
      <c r="E22" s="135">
        <v>40662</v>
      </c>
      <c r="F22" s="136">
        <v>121</v>
      </c>
      <c r="G22" s="134">
        <v>4.1635774799999998</v>
      </c>
      <c r="H22" s="135">
        <v>95.836422519999999</v>
      </c>
      <c r="I22" s="135">
        <v>25627</v>
      </c>
      <c r="J22" s="135">
        <v>1067</v>
      </c>
      <c r="K22" s="136">
        <v>24560</v>
      </c>
      <c r="L22" s="134">
        <v>4.0287439799999998</v>
      </c>
      <c r="M22" s="135">
        <v>95.971256019999998</v>
      </c>
      <c r="N22" s="135">
        <v>13081</v>
      </c>
      <c r="O22" s="135">
        <v>527</v>
      </c>
      <c r="P22" s="136">
        <v>12554</v>
      </c>
      <c r="Q22" s="219">
        <f t="shared" si="2"/>
        <v>7665.0391646712105</v>
      </c>
      <c r="R22" s="220">
        <f t="shared" si="3"/>
        <v>9.5908071794680014E-2</v>
      </c>
      <c r="S22" s="220">
        <f t="shared" si="4"/>
        <v>6351.4923506258774</v>
      </c>
      <c r="T22" s="220">
        <f t="shared" si="5"/>
        <v>9250.239495313881</v>
      </c>
      <c r="U22" s="235">
        <f t="shared" si="6"/>
        <v>1</v>
      </c>
      <c r="V22" s="215">
        <f t="shared" si="7"/>
        <v>7925.421711997019</v>
      </c>
      <c r="W22" s="216">
        <f t="shared" si="8"/>
        <v>0.10096981048169902</v>
      </c>
      <c r="X22" s="216">
        <f t="shared" si="0"/>
        <v>6502.4218685952301</v>
      </c>
      <c r="Y22" s="216">
        <f t="shared" si="1"/>
        <v>9659.8329948966493</v>
      </c>
      <c r="Z22" s="233">
        <f t="shared" si="9"/>
        <v>1</v>
      </c>
    </row>
    <row r="23" spans="1:26">
      <c r="A23" s="133">
        <v>30</v>
      </c>
      <c r="B23" s="134">
        <v>99.913298479999995</v>
      </c>
      <c r="C23" s="135">
        <v>8.6701520000000004E-2</v>
      </c>
      <c r="D23" s="135">
        <v>39215</v>
      </c>
      <c r="E23" s="135">
        <v>39181</v>
      </c>
      <c r="F23" s="136">
        <v>34</v>
      </c>
      <c r="G23" s="134">
        <v>13.57138151</v>
      </c>
      <c r="H23" s="135">
        <v>86.428618490000005</v>
      </c>
      <c r="I23" s="135">
        <v>30358</v>
      </c>
      <c r="J23" s="135">
        <v>4120</v>
      </c>
      <c r="K23" s="136">
        <v>26238</v>
      </c>
      <c r="L23" s="134">
        <v>14.1473437</v>
      </c>
      <c r="M23" s="135">
        <v>85.852656300000007</v>
      </c>
      <c r="N23" s="135">
        <v>3407</v>
      </c>
      <c r="O23" s="135">
        <v>482</v>
      </c>
      <c r="P23" s="136">
        <v>2925</v>
      </c>
      <c r="Q23" s="219">
        <f t="shared" si="2"/>
        <v>7127.9266336187475</v>
      </c>
      <c r="R23" s="220">
        <f t="shared" si="3"/>
        <v>0.1699344616371864</v>
      </c>
      <c r="S23" s="220">
        <f t="shared" si="4"/>
        <v>5108.7198416465635</v>
      </c>
      <c r="T23" s="220">
        <f t="shared" si="5"/>
        <v>9945.219089930777</v>
      </c>
      <c r="U23" s="235">
        <f t="shared" si="6"/>
        <v>1</v>
      </c>
      <c r="V23" s="215">
        <f t="shared" si="7"/>
        <v>6781.8120082815731</v>
      </c>
      <c r="W23" s="216">
        <f t="shared" si="8"/>
        <v>0.17609402990777442</v>
      </c>
      <c r="X23" s="216">
        <f t="shared" si="0"/>
        <v>4802.3242788951511</v>
      </c>
      <c r="Y23" s="216">
        <f t="shared" si="1"/>
        <v>9577.2320744349163</v>
      </c>
      <c r="Z23" s="233">
        <f t="shared" si="9"/>
        <v>1</v>
      </c>
    </row>
    <row r="24" spans="1:26">
      <c r="A24" s="133">
        <v>31</v>
      </c>
      <c r="B24" s="134">
        <v>99.896687049999997</v>
      </c>
      <c r="C24" s="135">
        <v>0.10331295</v>
      </c>
      <c r="D24" s="135">
        <v>144222</v>
      </c>
      <c r="E24" s="135">
        <v>144073</v>
      </c>
      <c r="F24" s="136">
        <v>149</v>
      </c>
      <c r="G24" s="134">
        <v>10.232662039999999</v>
      </c>
      <c r="H24" s="135">
        <v>89.767337960000006</v>
      </c>
      <c r="I24" s="135">
        <v>116392</v>
      </c>
      <c r="J24" s="135">
        <v>11910</v>
      </c>
      <c r="K24" s="136">
        <v>104482</v>
      </c>
      <c r="L24" s="134">
        <v>8.4775831299999993</v>
      </c>
      <c r="M24" s="135">
        <v>91.522416870000001</v>
      </c>
      <c r="N24" s="135">
        <v>76661</v>
      </c>
      <c r="O24" s="135">
        <v>6499</v>
      </c>
      <c r="P24" s="136">
        <v>70162</v>
      </c>
      <c r="Q24" s="219">
        <f t="shared" si="2"/>
        <v>8425.4239733579598</v>
      </c>
      <c r="R24" s="220">
        <f t="shared" si="3"/>
        <v>8.2262594697153663E-2</v>
      </c>
      <c r="S24" s="220">
        <f t="shared" si="4"/>
        <v>7170.8135400214724</v>
      </c>
      <c r="T24" s="220">
        <f t="shared" si="5"/>
        <v>9899.541904784006</v>
      </c>
      <c r="U24" s="235">
        <f t="shared" si="6"/>
        <v>1</v>
      </c>
      <c r="V24" s="215">
        <f t="shared" si="7"/>
        <v>10367.860576410256</v>
      </c>
      <c r="W24" s="216">
        <f t="shared" si="8"/>
        <v>8.2714607079872327E-2</v>
      </c>
      <c r="X24" s="216">
        <f t="shared" si="0"/>
        <v>8816.1922767742672</v>
      </c>
      <c r="Y24" s="216">
        <f t="shared" si="1"/>
        <v>12192.625745591402</v>
      </c>
      <c r="Z24" s="233">
        <f t="shared" si="9"/>
        <v>1</v>
      </c>
    </row>
    <row r="25" spans="1:26">
      <c r="A25" s="133">
        <v>32</v>
      </c>
      <c r="B25" s="134">
        <v>99.99869837</v>
      </c>
      <c r="C25" s="135">
        <v>1.30163E-3</v>
      </c>
      <c r="D25" s="135">
        <v>76827</v>
      </c>
      <c r="E25" s="135">
        <v>76826</v>
      </c>
      <c r="F25" s="136">
        <v>1</v>
      </c>
      <c r="G25" s="134">
        <v>99.824272870000001</v>
      </c>
      <c r="H25" s="135">
        <v>0.17572713000000001</v>
      </c>
      <c r="I25" s="135">
        <v>88774</v>
      </c>
      <c r="J25" s="135">
        <v>88618</v>
      </c>
      <c r="K25" s="136">
        <v>156</v>
      </c>
      <c r="L25" s="134">
        <v>91.270433429999997</v>
      </c>
      <c r="M25" s="135">
        <v>8.7295665699999994</v>
      </c>
      <c r="N25" s="135">
        <v>73715</v>
      </c>
      <c r="O25" s="135">
        <v>67280</v>
      </c>
      <c r="P25" s="136">
        <v>6435</v>
      </c>
      <c r="Q25" s="219">
        <f t="shared" si="2"/>
        <v>68.054474774032656</v>
      </c>
      <c r="R25" s="220">
        <f t="shared" si="3"/>
        <v>0.71161346760073174</v>
      </c>
      <c r="S25" s="220">
        <f t="shared" si="4"/>
        <v>16.870155053386831</v>
      </c>
      <c r="T25" s="220">
        <f t="shared" si="5"/>
        <v>274.53283755324162</v>
      </c>
      <c r="U25" s="235">
        <f t="shared" si="6"/>
        <v>1</v>
      </c>
      <c r="V25" s="215">
        <f t="shared" si="7"/>
        <v>3674.5780532393987</v>
      </c>
      <c r="W25" s="216">
        <f t="shared" si="8"/>
        <v>0.70723635038391686</v>
      </c>
      <c r="X25" s="216">
        <f t="shared" si="0"/>
        <v>918.74659358501117</v>
      </c>
      <c r="Y25" s="216">
        <f t="shared" si="1"/>
        <v>14696.679110026276</v>
      </c>
      <c r="Z25" s="233">
        <f t="shared" si="9"/>
        <v>1</v>
      </c>
    </row>
    <row r="26" spans="1:26">
      <c r="A26" s="133">
        <v>34</v>
      </c>
      <c r="B26" s="134">
        <v>99.955846179999995</v>
      </c>
      <c r="C26" s="135">
        <v>4.4153820000000003E-2</v>
      </c>
      <c r="D26" s="135">
        <v>190244</v>
      </c>
      <c r="E26" s="135">
        <v>190160</v>
      </c>
      <c r="F26" s="136">
        <v>84</v>
      </c>
      <c r="G26" s="134">
        <v>99.970961470000006</v>
      </c>
      <c r="H26" s="135">
        <v>2.903853E-2</v>
      </c>
      <c r="I26" s="135">
        <v>206622</v>
      </c>
      <c r="J26" s="135">
        <v>206562</v>
      </c>
      <c r="K26" s="136">
        <v>60</v>
      </c>
      <c r="L26" s="134">
        <v>99.954816230000006</v>
      </c>
      <c r="M26" s="135">
        <v>4.5183769999999998E-2</v>
      </c>
      <c r="N26" s="135">
        <v>168202</v>
      </c>
      <c r="O26" s="135">
        <v>168126</v>
      </c>
      <c r="P26" s="136">
        <v>76</v>
      </c>
      <c r="Q26" s="219">
        <f t="shared" si="2"/>
        <v>0.66066276319060613</v>
      </c>
      <c r="R26" s="220">
        <f t="shared" si="3"/>
        <v>0.167833990434582</v>
      </c>
      <c r="S26" s="220">
        <f t="shared" si="4"/>
        <v>0.475462919377516</v>
      </c>
      <c r="T26" s="220">
        <f t="shared" si="5"/>
        <v>0.91800068707374216</v>
      </c>
      <c r="U26" s="235">
        <f t="shared" si="6"/>
        <v>0</v>
      </c>
      <c r="V26" s="215">
        <f t="shared" si="7"/>
        <v>1.024603389804416</v>
      </c>
      <c r="W26" s="216">
        <f t="shared" si="8"/>
        <v>0.15736240165883852</v>
      </c>
      <c r="X26" s="216">
        <f t="shared" si="0"/>
        <v>0.75267277580390846</v>
      </c>
      <c r="Y26" s="216">
        <f t="shared" si="1"/>
        <v>1.3947789001368165</v>
      </c>
      <c r="Z26" s="233">
        <f t="shared" si="9"/>
        <v>0</v>
      </c>
    </row>
    <row r="27" spans="1:26">
      <c r="A27" s="133">
        <v>37</v>
      </c>
      <c r="B27" s="134">
        <v>99.839826639999998</v>
      </c>
      <c r="C27" s="135">
        <v>0.16017335999999999</v>
      </c>
      <c r="D27" s="135">
        <v>42454</v>
      </c>
      <c r="E27" s="135">
        <v>42386</v>
      </c>
      <c r="F27" s="136">
        <v>68</v>
      </c>
      <c r="G27" s="134" t="s">
        <v>43</v>
      </c>
      <c r="H27" s="135" t="s">
        <v>43</v>
      </c>
      <c r="I27" s="135">
        <v>630</v>
      </c>
      <c r="J27" s="135" t="s">
        <v>43</v>
      </c>
      <c r="K27" s="136" t="s">
        <v>43</v>
      </c>
      <c r="L27" s="134">
        <v>4.5313488599999996</v>
      </c>
      <c r="M27" s="135">
        <v>95.468651140000006</v>
      </c>
      <c r="N27" s="135">
        <v>66382</v>
      </c>
      <c r="O27" s="135">
        <v>3008</v>
      </c>
      <c r="P27" s="136">
        <v>63374</v>
      </c>
      <c r="Q27" s="219" t="e">
        <f t="shared" si="2"/>
        <v>#VALUE!</v>
      </c>
      <c r="R27" s="220" t="e">
        <f t="shared" si="3"/>
        <v>#VALUE!</v>
      </c>
      <c r="S27" s="220" t="e">
        <f t="shared" si="4"/>
        <v>#VALUE!</v>
      </c>
      <c r="T27" s="220" t="e">
        <f t="shared" si="5"/>
        <v>#VALUE!</v>
      </c>
      <c r="U27" s="235" t="e">
        <f t="shared" si="6"/>
        <v>#VALUE!</v>
      </c>
      <c r="V27" s="215">
        <f t="shared" si="7"/>
        <v>12938.364255060904</v>
      </c>
      <c r="W27" s="216">
        <f t="shared" si="8"/>
        <v>0.12191989656881308</v>
      </c>
      <c r="X27" s="216">
        <f t="shared" si="0"/>
        <v>10188.237553572693</v>
      </c>
      <c r="Y27" s="216">
        <f t="shared" si="1"/>
        <v>16430.836905440534</v>
      </c>
      <c r="Z27" s="233">
        <f t="shared" si="9"/>
        <v>1</v>
      </c>
    </row>
    <row r="28" spans="1:26">
      <c r="A28" s="133">
        <v>38</v>
      </c>
      <c r="B28" s="134">
        <v>99.99336357</v>
      </c>
      <c r="C28" s="135">
        <v>6.6364299999999996E-3</v>
      </c>
      <c r="D28" s="135">
        <v>45205</v>
      </c>
      <c r="E28" s="135">
        <v>45202</v>
      </c>
      <c r="F28" s="136">
        <v>3</v>
      </c>
      <c r="G28" s="134">
        <v>99.686402409999999</v>
      </c>
      <c r="H28" s="135">
        <v>0.31359758999999998</v>
      </c>
      <c r="I28" s="135">
        <v>15944</v>
      </c>
      <c r="J28" s="135">
        <v>15894</v>
      </c>
      <c r="K28" s="136">
        <v>50</v>
      </c>
      <c r="L28" s="134">
        <v>22.993319369999998</v>
      </c>
      <c r="M28" s="135">
        <v>77.006680630000005</v>
      </c>
      <c r="N28" s="135">
        <v>30087</v>
      </c>
      <c r="O28" s="135">
        <v>6918</v>
      </c>
      <c r="P28" s="136">
        <v>23169</v>
      </c>
      <c r="Q28" s="219">
        <f t="shared" si="2"/>
        <v>36.259090909090908</v>
      </c>
      <c r="R28" s="220">
        <f t="shared" si="3"/>
        <v>0.51931963031300743</v>
      </c>
      <c r="S28" s="220">
        <f t="shared" si="4"/>
        <v>13.102769998807245</v>
      </c>
      <c r="T28" s="220">
        <f t="shared" si="5"/>
        <v>100.33921633924733</v>
      </c>
      <c r="U28" s="235">
        <f t="shared" si="6"/>
        <v>1</v>
      </c>
      <c r="V28" s="215">
        <f t="shared" si="7"/>
        <v>37843.384520884523</v>
      </c>
      <c r="W28" s="216">
        <f t="shared" si="8"/>
        <v>0.50020976723716404</v>
      </c>
      <c r="X28" s="216">
        <f t="shared" si="0"/>
        <v>14197.203936522028</v>
      </c>
      <c r="Y28" s="216">
        <f t="shared" si="1"/>
        <v>100873.5070932817</v>
      </c>
      <c r="Z28" s="233">
        <f t="shared" si="9"/>
        <v>1</v>
      </c>
    </row>
    <row r="29" spans="1:26">
      <c r="A29" s="133">
        <v>39</v>
      </c>
      <c r="B29" s="134">
        <v>99.734692989999999</v>
      </c>
      <c r="C29" s="135">
        <v>0.26530701000000001</v>
      </c>
      <c r="D29" s="135">
        <v>91592</v>
      </c>
      <c r="E29" s="135">
        <v>91349</v>
      </c>
      <c r="F29" s="136">
        <v>243</v>
      </c>
      <c r="G29" s="134">
        <v>99.735973599999994</v>
      </c>
      <c r="H29" s="135">
        <v>0.26402639999999999</v>
      </c>
      <c r="I29" s="135">
        <v>6060</v>
      </c>
      <c r="J29" s="135">
        <v>6044</v>
      </c>
      <c r="K29" s="136">
        <v>16</v>
      </c>
      <c r="L29" s="134">
        <v>98.00123001</v>
      </c>
      <c r="M29" s="135">
        <v>1.99876999</v>
      </c>
      <c r="N29" s="135">
        <v>3252</v>
      </c>
      <c r="O29" s="135">
        <v>3187</v>
      </c>
      <c r="P29" s="136">
        <v>65</v>
      </c>
      <c r="Q29" s="219">
        <f t="shared" si="2"/>
        <v>1.0528617337184234</v>
      </c>
      <c r="R29" s="220">
        <f t="shared" si="3"/>
        <v>0.25119367616816834</v>
      </c>
      <c r="S29" s="220">
        <f t="shared" si="4"/>
        <v>0.64350358055761625</v>
      </c>
      <c r="T29" s="220">
        <f t="shared" si="5"/>
        <v>1.7226288459312045</v>
      </c>
      <c r="U29" s="235">
        <f t="shared" si="6"/>
        <v>0</v>
      </c>
      <c r="V29" s="215">
        <f t="shared" si="7"/>
        <v>7.750761050661291</v>
      </c>
      <c r="W29" s="216">
        <f t="shared" si="8"/>
        <v>0.13990889535988862</v>
      </c>
      <c r="X29" s="216">
        <f t="shared" si="0"/>
        <v>5.8918474293630991</v>
      </c>
      <c r="Y29" s="216">
        <f t="shared" si="1"/>
        <v>10.196173201134988</v>
      </c>
      <c r="Z29" s="233">
        <f t="shared" si="9"/>
        <v>1</v>
      </c>
    </row>
    <row r="30" spans="1:26">
      <c r="A30" s="133">
        <v>40</v>
      </c>
      <c r="B30" s="134">
        <v>99.891718420000004</v>
      </c>
      <c r="C30" s="135">
        <v>0.10828158</v>
      </c>
      <c r="D30" s="135">
        <v>178239</v>
      </c>
      <c r="E30" s="135">
        <v>178046</v>
      </c>
      <c r="F30" s="136">
        <v>193</v>
      </c>
      <c r="G30" s="134">
        <v>99.918921510000004</v>
      </c>
      <c r="H30" s="135">
        <v>8.1078490000000003E-2</v>
      </c>
      <c r="I30" s="135">
        <v>271342</v>
      </c>
      <c r="J30" s="135">
        <v>271122</v>
      </c>
      <c r="K30" s="136">
        <v>220</v>
      </c>
      <c r="L30" s="134">
        <v>99.536247869999997</v>
      </c>
      <c r="M30" s="135">
        <v>0.46375212999999998</v>
      </c>
      <c r="N30" s="135">
        <v>279244</v>
      </c>
      <c r="O30" s="135">
        <v>277949</v>
      </c>
      <c r="P30" s="136">
        <v>1295</v>
      </c>
      <c r="Q30" s="219">
        <f t="shared" si="2"/>
        <v>0.74809860142224027</v>
      </c>
      <c r="R30" s="220">
        <f t="shared" si="3"/>
        <v>9.8431859224812374E-2</v>
      </c>
      <c r="S30" s="220">
        <f t="shared" si="4"/>
        <v>0.61683918225581236</v>
      </c>
      <c r="T30" s="220">
        <f t="shared" si="5"/>
        <v>0.9072891825763042</v>
      </c>
      <c r="U30" s="235">
        <f t="shared" si="6"/>
        <v>0</v>
      </c>
      <c r="V30" s="215">
        <f t="shared" si="7"/>
        <v>4.2792854162378084</v>
      </c>
      <c r="W30" s="216">
        <f t="shared" si="8"/>
        <v>7.7041926101528838E-2</v>
      </c>
      <c r="X30" s="216">
        <f t="shared" si="0"/>
        <v>3.6795257134958166</v>
      </c>
      <c r="Y30" s="216">
        <f t="shared" si="1"/>
        <v>4.9768054633942462</v>
      </c>
      <c r="Z30" s="233">
        <f t="shared" si="9"/>
        <v>1</v>
      </c>
    </row>
    <row r="31" spans="1:26">
      <c r="A31" s="133">
        <v>42</v>
      </c>
      <c r="B31" s="134">
        <v>99.982198749999995</v>
      </c>
      <c r="C31" s="135">
        <v>1.7801250000000001E-2</v>
      </c>
      <c r="D31" s="135">
        <v>67411</v>
      </c>
      <c r="E31" s="135">
        <v>67399</v>
      </c>
      <c r="F31" s="136">
        <v>12</v>
      </c>
      <c r="G31" s="134">
        <v>99.984488249999998</v>
      </c>
      <c r="H31" s="135">
        <v>1.5511749999999999E-2</v>
      </c>
      <c r="I31" s="135">
        <v>70914</v>
      </c>
      <c r="J31" s="135">
        <v>70903</v>
      </c>
      <c r="K31" s="136">
        <v>11</v>
      </c>
      <c r="L31" s="134">
        <v>99.985414520000006</v>
      </c>
      <c r="M31" s="135">
        <v>1.458548E-2</v>
      </c>
      <c r="N31" s="135">
        <v>102842</v>
      </c>
      <c r="O31" s="135">
        <v>102827</v>
      </c>
      <c r="P31" s="136">
        <v>15</v>
      </c>
      <c r="Q31" s="219">
        <f t="shared" si="2"/>
        <v>0.87745944679262966</v>
      </c>
      <c r="R31" s="220">
        <f t="shared" si="3"/>
        <v>0.40035652939390098</v>
      </c>
      <c r="S31" s="220">
        <f t="shared" si="4"/>
        <v>0.40034710854665312</v>
      </c>
      <c r="T31" s="220">
        <f t="shared" si="5"/>
        <v>1.9231688310692665</v>
      </c>
      <c r="U31" s="235">
        <f t="shared" si="6"/>
        <v>0</v>
      </c>
      <c r="V31" s="215">
        <f t="shared" si="7"/>
        <v>0.8067242983802676</v>
      </c>
      <c r="W31" s="216">
        <f t="shared" si="8"/>
        <v>0.37342688534164448</v>
      </c>
      <c r="X31" s="216">
        <f t="shared" si="0"/>
        <v>0.38802325637353186</v>
      </c>
      <c r="Y31" s="216">
        <f t="shared" si="1"/>
        <v>1.6772296064920305</v>
      </c>
      <c r="Z31" s="233">
        <f t="shared" si="9"/>
        <v>0</v>
      </c>
    </row>
    <row r="32" spans="1:26">
      <c r="A32" s="133">
        <v>43</v>
      </c>
      <c r="B32" s="137">
        <v>99.999338390000005</v>
      </c>
      <c r="C32" s="138">
        <v>6.6160999999999998E-4</v>
      </c>
      <c r="D32" s="138">
        <v>151146</v>
      </c>
      <c r="E32" s="138">
        <v>151145</v>
      </c>
      <c r="F32" s="139">
        <v>1</v>
      </c>
      <c r="G32" s="137">
        <v>99.999480910000003</v>
      </c>
      <c r="H32" s="138">
        <v>5.1909000000000005E-4</v>
      </c>
      <c r="I32" s="138">
        <v>192645</v>
      </c>
      <c r="J32" s="138">
        <v>192644</v>
      </c>
      <c r="K32" s="139">
        <v>1</v>
      </c>
      <c r="L32" s="137">
        <v>99.999488240000005</v>
      </c>
      <c r="M32" s="138">
        <v>5.1175999999999999E-4</v>
      </c>
      <c r="N32" s="138">
        <v>195406</v>
      </c>
      <c r="O32" s="138">
        <v>195405</v>
      </c>
      <c r="P32" s="139">
        <v>1</v>
      </c>
      <c r="Q32" s="221">
        <f t="shared" si="2"/>
        <v>0.78458304134548007</v>
      </c>
      <c r="R32" s="222">
        <f t="shared" si="3"/>
        <v>1.0000059034899162</v>
      </c>
      <c r="S32" s="222">
        <f t="shared" si="4"/>
        <v>0.11051384953986033</v>
      </c>
      <c r="T32" s="222">
        <f t="shared" si="5"/>
        <v>5.5700760703743128</v>
      </c>
      <c r="U32" s="236">
        <f t="shared" si="6"/>
        <v>0</v>
      </c>
      <c r="V32" s="217">
        <f t="shared" si="7"/>
        <v>0.77349723140538162</v>
      </c>
      <c r="W32" s="218">
        <f t="shared" si="8"/>
        <v>1.0000058668176102</v>
      </c>
      <c r="X32" s="218">
        <f t="shared" si="0"/>
        <v>0.1089523457564191</v>
      </c>
      <c r="Y32" s="218">
        <f t="shared" si="1"/>
        <v>5.4913729744688933</v>
      </c>
      <c r="Z32" s="234">
        <f t="shared" si="9"/>
        <v>0</v>
      </c>
    </row>
    <row r="34" spans="17:17">
      <c r="Q34" s="149" t="s">
        <v>89</v>
      </c>
    </row>
  </sheetData>
  <mergeCells count="5">
    <mergeCell ref="V1:Z1"/>
    <mergeCell ref="B1:F1"/>
    <mergeCell ref="G1:K1"/>
    <mergeCell ref="L1:P1"/>
    <mergeCell ref="Q1:U1"/>
  </mergeCells>
  <phoneticPr fontId="2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3B4B7-81D2-1A4A-9000-6703B42E9EFF}">
  <dimension ref="A1:Z34"/>
  <sheetViews>
    <sheetView workbookViewId="0">
      <selection activeCell="A2" sqref="A2"/>
    </sheetView>
  </sheetViews>
  <sheetFormatPr baseColWidth="10" defaultRowHeight="15"/>
  <sheetData>
    <row r="1" spans="1:26">
      <c r="A1" s="133"/>
      <c r="B1" s="304" t="s">
        <v>46</v>
      </c>
      <c r="C1" s="305"/>
      <c r="D1" s="305"/>
      <c r="E1" s="305"/>
      <c r="F1" s="306"/>
      <c r="G1" s="304" t="s">
        <v>47</v>
      </c>
      <c r="H1" s="305"/>
      <c r="I1" s="305"/>
      <c r="J1" s="305"/>
      <c r="K1" s="306"/>
      <c r="L1" s="304" t="s">
        <v>48</v>
      </c>
      <c r="M1" s="305"/>
      <c r="N1" s="305"/>
      <c r="O1" s="305"/>
      <c r="P1" s="306"/>
      <c r="Q1" s="298" t="s">
        <v>91</v>
      </c>
      <c r="R1" s="299"/>
      <c r="S1" s="299"/>
      <c r="T1" s="299"/>
      <c r="U1" s="300"/>
      <c r="V1" s="298" t="s">
        <v>92</v>
      </c>
      <c r="W1" s="299"/>
      <c r="X1" s="299"/>
      <c r="Y1" s="299"/>
      <c r="Z1" s="300"/>
    </row>
    <row r="2" spans="1:26">
      <c r="A2" s="223" t="s">
        <v>93</v>
      </c>
      <c r="B2" s="140" t="s">
        <v>40</v>
      </c>
      <c r="C2" s="141" t="s">
        <v>41</v>
      </c>
      <c r="D2" s="141" t="s">
        <v>42</v>
      </c>
      <c r="E2" s="141" t="s">
        <v>44</v>
      </c>
      <c r="F2" s="142" t="s">
        <v>45</v>
      </c>
      <c r="G2" s="140" t="s">
        <v>40</v>
      </c>
      <c r="H2" s="141" t="s">
        <v>41</v>
      </c>
      <c r="I2" s="141" t="s">
        <v>42</v>
      </c>
      <c r="J2" s="141" t="s">
        <v>44</v>
      </c>
      <c r="K2" s="142" t="s">
        <v>45</v>
      </c>
      <c r="L2" s="140" t="s">
        <v>40</v>
      </c>
      <c r="M2" s="141" t="s">
        <v>41</v>
      </c>
      <c r="N2" s="141" t="s">
        <v>42</v>
      </c>
      <c r="O2" s="141" t="s">
        <v>44</v>
      </c>
      <c r="P2" s="142" t="s">
        <v>45</v>
      </c>
      <c r="Q2" s="227" t="s">
        <v>84</v>
      </c>
      <c r="R2" s="228" t="s">
        <v>81</v>
      </c>
      <c r="S2" s="228" t="s">
        <v>82</v>
      </c>
      <c r="T2" s="228" t="s">
        <v>82</v>
      </c>
      <c r="U2" s="229" t="s">
        <v>86</v>
      </c>
      <c r="V2" s="230" t="s">
        <v>83</v>
      </c>
      <c r="W2" s="231" t="s">
        <v>81</v>
      </c>
      <c r="X2" s="231" t="s">
        <v>82</v>
      </c>
      <c r="Y2" s="231" t="s">
        <v>82</v>
      </c>
      <c r="Z2" s="232" t="s">
        <v>86</v>
      </c>
    </row>
    <row r="3" spans="1:26">
      <c r="A3" s="133">
        <v>1</v>
      </c>
      <c r="B3" s="134">
        <v>99.210102000000006</v>
      </c>
      <c r="C3" s="135">
        <v>0.78989799999999999</v>
      </c>
      <c r="D3" s="135">
        <v>110394</v>
      </c>
      <c r="E3" s="135">
        <v>109522</v>
      </c>
      <c r="F3" s="136">
        <v>872</v>
      </c>
      <c r="G3" s="134">
        <v>65.163968150000002</v>
      </c>
      <c r="H3" s="135">
        <v>34.836031849999998</v>
      </c>
      <c r="I3" s="135">
        <v>109381</v>
      </c>
      <c r="J3" s="135">
        <v>71277</v>
      </c>
      <c r="K3" s="136">
        <v>38104</v>
      </c>
      <c r="L3" s="134">
        <v>80.765213709999998</v>
      </c>
      <c r="M3" s="135">
        <v>19.234786289999999</v>
      </c>
      <c r="N3" s="135">
        <v>151278</v>
      </c>
      <c r="O3" s="135">
        <v>122180</v>
      </c>
      <c r="P3" s="136">
        <v>29098</v>
      </c>
      <c r="Q3" s="219">
        <f>((K3+1)*(E3+1))/((J3+1)*(F3+1))</f>
        <v>67.068338603021445</v>
      </c>
      <c r="R3" s="220">
        <f>SQRT(1/(K3+1)+1/(J3+1)+1/(F3+1)+1/(E3+1))</f>
        <v>3.4567017864604407E-2</v>
      </c>
      <c r="S3" s="220">
        <f>EXP(LN(Q3)-1.96*R3)</f>
        <v>62.674879642572286</v>
      </c>
      <c r="T3" s="220">
        <f>EXP(LN(Q3)+1.96*R3)</f>
        <v>71.76977552445328</v>
      </c>
      <c r="U3" s="235">
        <f>IF(S3&gt;1,1,0)</f>
        <v>1</v>
      </c>
      <c r="V3" s="215">
        <f>((P3+1)*(E3+1))/((O3+1)*(F3+1))</f>
        <v>29.878959991876549</v>
      </c>
      <c r="W3" s="216">
        <f>SQRT(1/(P3+1)+1/(O3+1)+1/(F3+1)+1/(E3+1))</f>
        <v>3.4599940683140026E-2</v>
      </c>
      <c r="X3" s="216">
        <f t="shared" ref="X3:X32" si="0">EXP(LN(V3)-1.96*W3)</f>
        <v>27.919871341129404</v>
      </c>
      <c r="Y3" s="216">
        <f t="shared" ref="Y3:Y32" si="1">EXP(LN(V3)+1.96*W3)</f>
        <v>31.975514474560818</v>
      </c>
      <c r="Z3" s="233">
        <f>IF(X3&gt;1,1,0)</f>
        <v>1</v>
      </c>
    </row>
    <row r="4" spans="1:26">
      <c r="A4" s="133">
        <v>2</v>
      </c>
      <c r="B4" s="134">
        <v>99.983181709999997</v>
      </c>
      <c r="C4" s="135">
        <v>1.681829E-2</v>
      </c>
      <c r="D4" s="135">
        <v>65405</v>
      </c>
      <c r="E4" s="135">
        <v>65394</v>
      </c>
      <c r="F4" s="136">
        <v>11</v>
      </c>
      <c r="G4" s="134">
        <v>99.987306880000006</v>
      </c>
      <c r="H4" s="135">
        <v>1.269312E-2</v>
      </c>
      <c r="I4" s="135">
        <v>55148</v>
      </c>
      <c r="J4" s="135">
        <v>55141</v>
      </c>
      <c r="K4" s="136">
        <v>7</v>
      </c>
      <c r="L4" s="134">
        <v>99.992709689999998</v>
      </c>
      <c r="M4" s="135">
        <v>7.2903100000000004E-3</v>
      </c>
      <c r="N4" s="135">
        <v>82301</v>
      </c>
      <c r="O4" s="135">
        <v>82295</v>
      </c>
      <c r="P4" s="136">
        <v>6</v>
      </c>
      <c r="Q4" s="219">
        <f t="shared" ref="Q4:Q32" si="2">((K4+1)*(E4+1))/((J4+1)*(F4+1))</f>
        <v>0.79062541559367938</v>
      </c>
      <c r="R4" s="220">
        <f t="shared" ref="R4:R32" si="3">SQRT(1/(K4+1)+1/(J4+1)+1/(F4+1)+1/(E4+1))</f>
        <v>0.45647208021873298</v>
      </c>
      <c r="S4" s="220">
        <f t="shared" ref="S4:S32" si="4">EXP(LN(Q4)-1.96*R4)</f>
        <v>0.32315724142998747</v>
      </c>
      <c r="T4" s="220">
        <f t="shared" ref="T4:T32" si="5">EXP(LN(Q4)+1.96*R4)</f>
        <v>1.9343170062246762</v>
      </c>
      <c r="U4" s="235">
        <f t="shared" ref="U4:U32" si="6">IF(S4&gt;1,1,0)</f>
        <v>0</v>
      </c>
      <c r="V4" s="215">
        <f t="shared" ref="V4:V32" si="7">((P4+1)*(E4+1))/((O4+1)*(F4+1))</f>
        <v>0.4635350847347785</v>
      </c>
      <c r="W4" s="216">
        <f t="shared" ref="W4:W32" si="8">SQRT(1/(P4+1)+1/(O4+1)+1/(F4+1)+1/(E4+1))</f>
        <v>0.475623715912394</v>
      </c>
      <c r="X4" s="216">
        <f t="shared" si="0"/>
        <v>0.18248347010869775</v>
      </c>
      <c r="Y4" s="216">
        <f t="shared" si="1"/>
        <v>1.1774478787152192</v>
      </c>
      <c r="Z4" s="233">
        <f t="shared" ref="Z4:Z32" si="9">IF(X4&gt;1,1,0)</f>
        <v>0</v>
      </c>
    </row>
    <row r="5" spans="1:26">
      <c r="A5" s="133">
        <v>3</v>
      </c>
      <c r="B5" s="134">
        <v>100</v>
      </c>
      <c r="C5" s="135">
        <v>0</v>
      </c>
      <c r="D5" s="135">
        <v>65565</v>
      </c>
      <c r="E5" s="135">
        <v>65565</v>
      </c>
      <c r="F5" s="136">
        <v>0</v>
      </c>
      <c r="G5" s="134">
        <v>100</v>
      </c>
      <c r="H5" s="135">
        <v>0</v>
      </c>
      <c r="I5" s="135">
        <v>67501</v>
      </c>
      <c r="J5" s="135">
        <v>67501</v>
      </c>
      <c r="K5" s="136">
        <v>0</v>
      </c>
      <c r="L5" s="134">
        <v>100</v>
      </c>
      <c r="M5" s="135">
        <v>0</v>
      </c>
      <c r="N5" s="135">
        <v>83982</v>
      </c>
      <c r="O5" s="135">
        <v>83982</v>
      </c>
      <c r="P5" s="136">
        <v>0</v>
      </c>
      <c r="Q5" s="219">
        <f t="shared" si="2"/>
        <v>0.97131936831501287</v>
      </c>
      <c r="R5" s="220">
        <f t="shared" si="3"/>
        <v>1.4142241923341607</v>
      </c>
      <c r="S5" s="220">
        <f t="shared" si="4"/>
        <v>6.0750535916045859E-2</v>
      </c>
      <c r="T5" s="220">
        <f t="shared" si="5"/>
        <v>15.53009041052232</v>
      </c>
      <c r="U5" s="235">
        <f t="shared" si="6"/>
        <v>0</v>
      </c>
      <c r="V5" s="215">
        <f t="shared" si="7"/>
        <v>0.78070561899432023</v>
      </c>
      <c r="W5" s="216">
        <f t="shared" si="8"/>
        <v>1.4142231644896179</v>
      </c>
      <c r="X5" s="216">
        <f t="shared" si="0"/>
        <v>4.8828821746648175E-2</v>
      </c>
      <c r="Y5" s="216">
        <f t="shared" si="1"/>
        <v>12.482407760968419</v>
      </c>
      <c r="Z5" s="233">
        <f t="shared" si="9"/>
        <v>0</v>
      </c>
    </row>
    <row r="6" spans="1:26">
      <c r="A6" s="133">
        <v>4</v>
      </c>
      <c r="B6" s="134">
        <v>98.895825860000002</v>
      </c>
      <c r="C6" s="135">
        <v>1.10417414</v>
      </c>
      <c r="D6" s="135">
        <v>94822</v>
      </c>
      <c r="E6" s="135">
        <v>93775</v>
      </c>
      <c r="F6" s="136">
        <v>1047</v>
      </c>
      <c r="G6" s="134">
        <v>2.3220209199999999</v>
      </c>
      <c r="H6" s="135">
        <v>97.67797908</v>
      </c>
      <c r="I6" s="135">
        <v>90137</v>
      </c>
      <c r="J6" s="135">
        <v>2093</v>
      </c>
      <c r="K6" s="136">
        <v>88044</v>
      </c>
      <c r="L6" s="134">
        <v>3.0375044099999999</v>
      </c>
      <c r="M6" s="135">
        <v>96.962495590000003</v>
      </c>
      <c r="N6" s="135">
        <v>96362</v>
      </c>
      <c r="O6" s="135">
        <v>2927</v>
      </c>
      <c r="P6" s="136">
        <v>93435</v>
      </c>
      <c r="Q6" s="219">
        <f t="shared" si="2"/>
        <v>3762.3434822867225</v>
      </c>
      <c r="R6" s="220">
        <f t="shared" si="3"/>
        <v>3.8128400566322607E-2</v>
      </c>
      <c r="S6" s="220">
        <f t="shared" si="4"/>
        <v>3491.4264048560922</v>
      </c>
      <c r="T6" s="220">
        <f t="shared" si="5"/>
        <v>4054.2823583557115</v>
      </c>
      <c r="U6" s="235">
        <f t="shared" si="6"/>
        <v>1</v>
      </c>
      <c r="V6" s="215">
        <f t="shared" si="7"/>
        <v>2855.4436032202893</v>
      </c>
      <c r="W6" s="216">
        <f t="shared" si="8"/>
        <v>3.6291800039980421E-2</v>
      </c>
      <c r="X6" s="216">
        <f t="shared" si="0"/>
        <v>2659.3860306862011</v>
      </c>
      <c r="Y6" s="216">
        <f t="shared" si="1"/>
        <v>3065.9551028279279</v>
      </c>
      <c r="Z6" s="233">
        <f t="shared" si="9"/>
        <v>1</v>
      </c>
    </row>
    <row r="7" spans="1:26">
      <c r="A7" s="133">
        <v>5</v>
      </c>
      <c r="B7" s="134">
        <v>99.923120800000007</v>
      </c>
      <c r="C7" s="135">
        <v>7.6879199999999995E-2</v>
      </c>
      <c r="D7" s="135">
        <v>120969</v>
      </c>
      <c r="E7" s="135">
        <v>120876</v>
      </c>
      <c r="F7" s="136">
        <v>93</v>
      </c>
      <c r="G7" s="134" t="s">
        <v>43</v>
      </c>
      <c r="H7" s="135" t="s">
        <v>43</v>
      </c>
      <c r="I7" s="135">
        <v>3</v>
      </c>
      <c r="J7" s="135" t="s">
        <v>43</v>
      </c>
      <c r="K7" s="136" t="s">
        <v>43</v>
      </c>
      <c r="L7" s="134">
        <v>99.778253070000005</v>
      </c>
      <c r="M7" s="135">
        <v>0.22174693000000001</v>
      </c>
      <c r="N7" s="135">
        <v>127172</v>
      </c>
      <c r="O7" s="135">
        <v>126890</v>
      </c>
      <c r="P7" s="136">
        <v>282</v>
      </c>
      <c r="Q7" s="219" t="e">
        <f t="shared" si="2"/>
        <v>#VALUE!</v>
      </c>
      <c r="R7" s="220" t="e">
        <f t="shared" si="3"/>
        <v>#VALUE!</v>
      </c>
      <c r="S7" s="220" t="e">
        <f t="shared" si="4"/>
        <v>#VALUE!</v>
      </c>
      <c r="T7" s="220" t="e">
        <f t="shared" si="5"/>
        <v>#VALUE!</v>
      </c>
      <c r="U7" s="235" t="e">
        <f t="shared" si="6"/>
        <v>#VALUE!</v>
      </c>
      <c r="V7" s="215">
        <f t="shared" si="7"/>
        <v>2.8679490707135642</v>
      </c>
      <c r="W7" s="216">
        <f t="shared" si="8"/>
        <v>0.11911347710870006</v>
      </c>
      <c r="X7" s="216">
        <f t="shared" si="0"/>
        <v>2.2708058072639035</v>
      </c>
      <c r="Y7" s="216">
        <f t="shared" si="1"/>
        <v>3.6221203265801338</v>
      </c>
      <c r="Z7" s="233">
        <f t="shared" si="9"/>
        <v>1</v>
      </c>
    </row>
    <row r="8" spans="1:26">
      <c r="A8" s="133">
        <v>6</v>
      </c>
      <c r="B8" s="134">
        <v>99.712888129999996</v>
      </c>
      <c r="C8" s="135">
        <v>0.28711186999999999</v>
      </c>
      <c r="D8" s="135">
        <v>37616</v>
      </c>
      <c r="E8" s="135">
        <v>37508</v>
      </c>
      <c r="F8" s="136">
        <v>108</v>
      </c>
      <c r="G8" s="134">
        <v>99.974083190000002</v>
      </c>
      <c r="H8" s="135">
        <v>2.5916809999999998E-2</v>
      </c>
      <c r="I8" s="135">
        <v>46302</v>
      </c>
      <c r="J8" s="135">
        <v>46290</v>
      </c>
      <c r="K8" s="136">
        <v>12</v>
      </c>
      <c r="L8" s="134">
        <v>96.66977292</v>
      </c>
      <c r="M8" s="135">
        <v>3.3302270799999998</v>
      </c>
      <c r="N8" s="135">
        <v>40778</v>
      </c>
      <c r="O8" s="135">
        <v>39420</v>
      </c>
      <c r="P8" s="136">
        <v>1358</v>
      </c>
      <c r="Q8" s="219">
        <f t="shared" si="2"/>
        <v>9.6639745495141524E-2</v>
      </c>
      <c r="R8" s="220">
        <f t="shared" si="3"/>
        <v>0.29350579481367561</v>
      </c>
      <c r="S8" s="220">
        <f t="shared" si="4"/>
        <v>5.4364900966802673E-2</v>
      </c>
      <c r="T8" s="220">
        <f t="shared" si="5"/>
        <v>0.17178805154209023</v>
      </c>
      <c r="U8" s="235">
        <f t="shared" si="6"/>
        <v>0</v>
      </c>
      <c r="V8" s="215">
        <f t="shared" si="7"/>
        <v>11.863171471266771</v>
      </c>
      <c r="W8" s="216">
        <f t="shared" si="8"/>
        <v>9.9810693604470174E-2</v>
      </c>
      <c r="X8" s="216">
        <f t="shared" si="0"/>
        <v>9.7552910284434322</v>
      </c>
      <c r="Y8" s="216">
        <f t="shared" si="1"/>
        <v>14.426513462933929</v>
      </c>
      <c r="Z8" s="233">
        <f t="shared" si="9"/>
        <v>1</v>
      </c>
    </row>
    <row r="9" spans="1:26">
      <c r="A9" s="133">
        <v>7</v>
      </c>
      <c r="B9" s="134">
        <v>82.700892859999996</v>
      </c>
      <c r="C9" s="135">
        <v>17.29910714</v>
      </c>
      <c r="D9" s="135">
        <v>896</v>
      </c>
      <c r="E9" s="135">
        <v>741</v>
      </c>
      <c r="F9" s="136">
        <v>155</v>
      </c>
      <c r="G9" s="134">
        <v>4.2826109399999996</v>
      </c>
      <c r="H9" s="135">
        <v>95.717389060000002</v>
      </c>
      <c r="I9" s="135">
        <v>9667</v>
      </c>
      <c r="J9" s="135">
        <v>414</v>
      </c>
      <c r="K9" s="136">
        <v>9253</v>
      </c>
      <c r="L9" s="134">
        <v>4.1267343700000003</v>
      </c>
      <c r="M9" s="135">
        <v>95.873265630000006</v>
      </c>
      <c r="N9" s="135">
        <v>13982</v>
      </c>
      <c r="O9" s="135">
        <v>577</v>
      </c>
      <c r="P9" s="136">
        <v>13405</v>
      </c>
      <c r="Q9" s="219">
        <f t="shared" si="2"/>
        <v>106.06221810318196</v>
      </c>
      <c r="R9" s="220">
        <f t="shared" si="3"/>
        <v>0.1013689559885825</v>
      </c>
      <c r="S9" s="220">
        <f t="shared" si="4"/>
        <v>86.950825212992427</v>
      </c>
      <c r="T9" s="220">
        <f t="shared" si="5"/>
        <v>129.37420756400201</v>
      </c>
      <c r="U9" s="235">
        <f t="shared" si="6"/>
        <v>1</v>
      </c>
      <c r="V9" s="215">
        <f t="shared" si="7"/>
        <v>110.31909324815899</v>
      </c>
      <c r="W9" s="216">
        <f t="shared" si="8"/>
        <v>9.7788867346829927E-2</v>
      </c>
      <c r="X9" s="216">
        <f t="shared" si="0"/>
        <v>91.07750380173627</v>
      </c>
      <c r="Y9" s="216">
        <f t="shared" si="1"/>
        <v>133.62577834356486</v>
      </c>
      <c r="Z9" s="233">
        <f t="shared" si="9"/>
        <v>1</v>
      </c>
    </row>
    <row r="10" spans="1:26">
      <c r="A10" s="133">
        <v>8</v>
      </c>
      <c r="B10" s="134">
        <v>99.984780549999996</v>
      </c>
      <c r="C10" s="135">
        <v>1.5219450000000001E-2</v>
      </c>
      <c r="D10" s="135">
        <v>157693</v>
      </c>
      <c r="E10" s="135">
        <v>157669</v>
      </c>
      <c r="F10" s="136">
        <v>24</v>
      </c>
      <c r="G10" s="134">
        <v>99.992828840000001</v>
      </c>
      <c r="H10" s="135">
        <v>7.1711600000000002E-3</v>
      </c>
      <c r="I10" s="135">
        <v>167337</v>
      </c>
      <c r="J10" s="135">
        <v>167325</v>
      </c>
      <c r="K10" s="136">
        <v>12</v>
      </c>
      <c r="L10" s="134">
        <v>99.158693779999993</v>
      </c>
      <c r="M10" s="135">
        <v>0.84130621999999999</v>
      </c>
      <c r="N10" s="135">
        <v>177581</v>
      </c>
      <c r="O10" s="135">
        <v>176087</v>
      </c>
      <c r="P10" s="136">
        <v>1494</v>
      </c>
      <c r="Q10" s="219">
        <f t="shared" si="2"/>
        <v>0.48999199168091034</v>
      </c>
      <c r="R10" s="220">
        <f t="shared" si="3"/>
        <v>0.3419581782049278</v>
      </c>
      <c r="S10" s="220">
        <f t="shared" si="4"/>
        <v>0.25067343047136459</v>
      </c>
      <c r="T10" s="220">
        <f t="shared" si="5"/>
        <v>0.95778859155498719</v>
      </c>
      <c r="U10" s="235">
        <f t="shared" si="6"/>
        <v>0</v>
      </c>
      <c r="V10" s="215">
        <f t="shared" si="7"/>
        <v>53.545193312434691</v>
      </c>
      <c r="W10" s="216">
        <f t="shared" si="8"/>
        <v>0.20169511065067822</v>
      </c>
      <c r="X10" s="216">
        <f t="shared" si="0"/>
        <v>36.060699479756806</v>
      </c>
      <c r="Y10" s="216">
        <f t="shared" si="1"/>
        <v>79.507268805905468</v>
      </c>
      <c r="Z10" s="233">
        <f t="shared" si="9"/>
        <v>1</v>
      </c>
    </row>
    <row r="11" spans="1:26">
      <c r="A11" s="133">
        <v>9</v>
      </c>
      <c r="B11" s="134">
        <v>99.875393970000005</v>
      </c>
      <c r="C11" s="135">
        <v>0.12460603000000001</v>
      </c>
      <c r="D11" s="135">
        <v>95501</v>
      </c>
      <c r="E11" s="135">
        <v>95382</v>
      </c>
      <c r="F11" s="136">
        <v>119</v>
      </c>
      <c r="G11" s="134">
        <v>99.795577769999994</v>
      </c>
      <c r="H11" s="135">
        <v>0.20442223000000001</v>
      </c>
      <c r="I11" s="135">
        <v>125231</v>
      </c>
      <c r="J11" s="135">
        <v>124975</v>
      </c>
      <c r="K11" s="136">
        <v>256</v>
      </c>
      <c r="L11" s="134">
        <v>87.876376350000001</v>
      </c>
      <c r="M11" s="135">
        <v>12.123623650000001</v>
      </c>
      <c r="N11" s="135">
        <v>153304</v>
      </c>
      <c r="O11" s="135">
        <v>134718</v>
      </c>
      <c r="P11" s="136">
        <v>18586</v>
      </c>
      <c r="Q11" s="219">
        <f t="shared" si="2"/>
        <v>1.6345425655059105</v>
      </c>
      <c r="R11" s="220">
        <f t="shared" si="3"/>
        <v>0.11064750110963224</v>
      </c>
      <c r="S11" s="220">
        <f t="shared" si="4"/>
        <v>1.3158645296127929</v>
      </c>
      <c r="T11" s="220">
        <f t="shared" si="5"/>
        <v>2.0303985238030759</v>
      </c>
      <c r="U11" s="235">
        <f t="shared" si="6"/>
        <v>1</v>
      </c>
      <c r="V11" s="215">
        <f t="shared" si="7"/>
        <v>109.6655396912586</v>
      </c>
      <c r="W11" s="216">
        <f t="shared" si="8"/>
        <v>9.1679012230403784E-2</v>
      </c>
      <c r="X11" s="216">
        <f t="shared" si="0"/>
        <v>91.628679870832286</v>
      </c>
      <c r="Y11" s="216">
        <f t="shared" si="1"/>
        <v>131.25290697987404</v>
      </c>
      <c r="Z11" s="233">
        <f t="shared" si="9"/>
        <v>1</v>
      </c>
    </row>
    <row r="12" spans="1:26">
      <c r="A12" s="133">
        <v>10</v>
      </c>
      <c r="B12" s="134">
        <v>99.944499260000001</v>
      </c>
      <c r="C12" s="135">
        <v>5.550074E-2</v>
      </c>
      <c r="D12" s="135">
        <v>32432</v>
      </c>
      <c r="E12" s="135">
        <v>32414</v>
      </c>
      <c r="F12" s="136">
        <v>18</v>
      </c>
      <c r="G12" s="134">
        <v>99.964026790000005</v>
      </c>
      <c r="H12" s="135">
        <v>3.5973209999999999E-2</v>
      </c>
      <c r="I12" s="135">
        <v>36138</v>
      </c>
      <c r="J12" s="135">
        <v>36125</v>
      </c>
      <c r="K12" s="136">
        <v>13</v>
      </c>
      <c r="L12" s="134">
        <v>99.760516449999997</v>
      </c>
      <c r="M12" s="135">
        <v>0.23948354999999999</v>
      </c>
      <c r="N12" s="135">
        <v>38416</v>
      </c>
      <c r="O12" s="135">
        <v>38324</v>
      </c>
      <c r="P12" s="136">
        <v>92</v>
      </c>
      <c r="Q12" s="219">
        <f t="shared" si="2"/>
        <v>0.66115088418605061</v>
      </c>
      <c r="R12" s="220">
        <f t="shared" si="3"/>
        <v>0.35230481289041327</v>
      </c>
      <c r="S12" s="220">
        <f t="shared" si="4"/>
        <v>0.33144591602916279</v>
      </c>
      <c r="T12" s="220">
        <f t="shared" si="5"/>
        <v>1.3188290171043646</v>
      </c>
      <c r="U12" s="235">
        <f t="shared" si="6"/>
        <v>0</v>
      </c>
      <c r="V12" s="215">
        <f t="shared" si="7"/>
        <v>4.1399320218354108</v>
      </c>
      <c r="W12" s="216">
        <f t="shared" si="8"/>
        <v>0.25187538518760921</v>
      </c>
      <c r="X12" s="216">
        <f t="shared" si="0"/>
        <v>2.5269261734647768</v>
      </c>
      <c r="Y12" s="216">
        <f t="shared" si="1"/>
        <v>6.7825634659987566</v>
      </c>
      <c r="Z12" s="233">
        <f t="shared" si="9"/>
        <v>1</v>
      </c>
    </row>
    <row r="13" spans="1:26">
      <c r="A13" s="133">
        <v>11</v>
      </c>
      <c r="B13" s="134">
        <v>100</v>
      </c>
      <c r="C13" s="135">
        <v>0</v>
      </c>
      <c r="D13" s="135">
        <v>98942</v>
      </c>
      <c r="E13" s="135">
        <v>98942</v>
      </c>
      <c r="F13" s="136">
        <v>0</v>
      </c>
      <c r="G13" s="134">
        <v>100</v>
      </c>
      <c r="H13" s="135">
        <v>0</v>
      </c>
      <c r="I13" s="135">
        <v>31911</v>
      </c>
      <c r="J13" s="135">
        <v>31911</v>
      </c>
      <c r="K13" s="136">
        <v>0</v>
      </c>
      <c r="L13" s="134">
        <v>100</v>
      </c>
      <c r="M13" s="135">
        <v>0</v>
      </c>
      <c r="N13" s="135">
        <v>107712</v>
      </c>
      <c r="O13" s="135">
        <v>107712</v>
      </c>
      <c r="P13" s="136">
        <v>0</v>
      </c>
      <c r="Q13" s="219">
        <f t="shared" si="2"/>
        <v>3.1004951115567811</v>
      </c>
      <c r="R13" s="220">
        <f t="shared" si="3"/>
        <v>1.4142282146116534</v>
      </c>
      <c r="S13" s="220">
        <f t="shared" si="4"/>
        <v>0.19391691429311239</v>
      </c>
      <c r="T13" s="220">
        <f t="shared" si="5"/>
        <v>49.573137917494883</v>
      </c>
      <c r="U13" s="235">
        <f t="shared" si="6"/>
        <v>0</v>
      </c>
      <c r="V13" s="215">
        <f t="shared" si="7"/>
        <v>0.91857992999916449</v>
      </c>
      <c r="W13" s="216">
        <f t="shared" si="8"/>
        <v>1.4142204180252913</v>
      </c>
      <c r="X13" s="216">
        <f t="shared" si="0"/>
        <v>5.7452407180307315E-2</v>
      </c>
      <c r="Y13" s="216">
        <f t="shared" si="1"/>
        <v>14.686749071264185</v>
      </c>
      <c r="Z13" s="233">
        <f t="shared" si="9"/>
        <v>0</v>
      </c>
    </row>
    <row r="14" spans="1:26">
      <c r="A14" s="133">
        <v>12</v>
      </c>
      <c r="B14" s="134">
        <v>99.131786689999998</v>
      </c>
      <c r="C14" s="135">
        <v>0.86821331000000002</v>
      </c>
      <c r="D14" s="135">
        <v>140864</v>
      </c>
      <c r="E14" s="135">
        <v>139641</v>
      </c>
      <c r="F14" s="136">
        <v>1223</v>
      </c>
      <c r="G14" s="134">
        <v>17.84067679</v>
      </c>
      <c r="H14" s="135">
        <v>82.159323209999997</v>
      </c>
      <c r="I14" s="135">
        <v>158985</v>
      </c>
      <c r="J14" s="135">
        <v>28364</v>
      </c>
      <c r="K14" s="136">
        <v>130621</v>
      </c>
      <c r="L14" s="134">
        <v>23.782634739999999</v>
      </c>
      <c r="M14" s="135">
        <v>76.217365259999994</v>
      </c>
      <c r="N14" s="135">
        <v>136894</v>
      </c>
      <c r="O14" s="135">
        <v>32557</v>
      </c>
      <c r="P14" s="136">
        <v>104337</v>
      </c>
      <c r="Q14" s="219">
        <f t="shared" si="2"/>
        <v>525.37352497612244</v>
      </c>
      <c r="R14" s="220">
        <f t="shared" si="3"/>
        <v>2.9445967921987452E-2</v>
      </c>
      <c r="S14" s="220">
        <f t="shared" si="4"/>
        <v>495.910461187919</v>
      </c>
      <c r="T14" s="220">
        <f t="shared" si="5"/>
        <v>556.58705017969555</v>
      </c>
      <c r="U14" s="235">
        <f t="shared" si="6"/>
        <v>1</v>
      </c>
      <c r="V14" s="215">
        <f t="shared" si="7"/>
        <v>365.61114955431975</v>
      </c>
      <c r="W14" s="216">
        <f t="shared" si="8"/>
        <v>2.9401586462712952E-2</v>
      </c>
      <c r="X14" s="216">
        <f t="shared" si="0"/>
        <v>345.1376166168352</v>
      </c>
      <c r="Y14" s="216">
        <f t="shared" si="1"/>
        <v>387.29917065757149</v>
      </c>
      <c r="Z14" s="233">
        <f t="shared" si="9"/>
        <v>1</v>
      </c>
    </row>
    <row r="15" spans="1:26">
      <c r="A15" s="133">
        <v>13</v>
      </c>
      <c r="B15" s="134">
        <v>99.970818960000003</v>
      </c>
      <c r="C15" s="135">
        <v>2.9181039999999998E-2</v>
      </c>
      <c r="D15" s="135">
        <v>116514</v>
      </c>
      <c r="E15" s="135">
        <v>116480</v>
      </c>
      <c r="F15" s="136">
        <v>34</v>
      </c>
      <c r="G15" s="134">
        <v>99.999416819999993</v>
      </c>
      <c r="H15" s="135">
        <v>5.8317999999999998E-4</v>
      </c>
      <c r="I15" s="135">
        <v>171473</v>
      </c>
      <c r="J15" s="135">
        <v>171472</v>
      </c>
      <c r="K15" s="136">
        <v>1</v>
      </c>
      <c r="L15" s="134">
        <v>99.310921149999999</v>
      </c>
      <c r="M15" s="135">
        <v>0.68907885000000002</v>
      </c>
      <c r="N15" s="135">
        <v>145992</v>
      </c>
      <c r="O15" s="135">
        <v>144986</v>
      </c>
      <c r="P15" s="136">
        <v>1006</v>
      </c>
      <c r="Q15" s="219">
        <f t="shared" si="2"/>
        <v>3.8816939943064753E-2</v>
      </c>
      <c r="R15" s="220">
        <f t="shared" si="3"/>
        <v>0.72703909488037766</v>
      </c>
      <c r="S15" s="220">
        <f t="shared" si="4"/>
        <v>9.3358340715297417E-3</v>
      </c>
      <c r="T15" s="220">
        <f t="shared" si="5"/>
        <v>0.1613947736216142</v>
      </c>
      <c r="U15" s="235">
        <f t="shared" si="6"/>
        <v>0</v>
      </c>
      <c r="V15" s="215">
        <f t="shared" si="7"/>
        <v>23.114656979098619</v>
      </c>
      <c r="W15" s="216">
        <f t="shared" si="8"/>
        <v>0.17198825393623465</v>
      </c>
      <c r="X15" s="216">
        <f t="shared" si="0"/>
        <v>16.500157723512277</v>
      </c>
      <c r="Y15" s="216">
        <f t="shared" si="1"/>
        <v>32.380743033749766</v>
      </c>
      <c r="Z15" s="233">
        <f t="shared" si="9"/>
        <v>1</v>
      </c>
    </row>
    <row r="16" spans="1:26">
      <c r="A16" s="133">
        <v>14</v>
      </c>
      <c r="B16" s="134">
        <v>99.725663220000001</v>
      </c>
      <c r="C16" s="135">
        <v>0.27433678</v>
      </c>
      <c r="D16" s="135">
        <v>176790</v>
      </c>
      <c r="E16" s="135">
        <v>176305</v>
      </c>
      <c r="F16" s="136">
        <v>485</v>
      </c>
      <c r="G16" s="134">
        <v>99.986989159999993</v>
      </c>
      <c r="H16" s="135">
        <v>1.3010839999999999E-2</v>
      </c>
      <c r="I16" s="135">
        <v>153718</v>
      </c>
      <c r="J16" s="135">
        <v>153698</v>
      </c>
      <c r="K16" s="136">
        <v>20</v>
      </c>
      <c r="L16" s="134">
        <v>96.075515129999999</v>
      </c>
      <c r="M16" s="135">
        <v>3.9244848700000001</v>
      </c>
      <c r="N16" s="135">
        <v>175488</v>
      </c>
      <c r="O16" s="135">
        <v>168601</v>
      </c>
      <c r="P16" s="136">
        <v>6887</v>
      </c>
      <c r="Q16" s="219">
        <f t="shared" si="2"/>
        <v>4.9565452565255207E-2</v>
      </c>
      <c r="R16" s="220">
        <f t="shared" si="3"/>
        <v>0.22290993465452816</v>
      </c>
      <c r="S16" s="220">
        <f t="shared" si="4"/>
        <v>3.2020957114335717E-2</v>
      </c>
      <c r="T16" s="220">
        <f t="shared" si="5"/>
        <v>7.6722693804136474E-2</v>
      </c>
      <c r="U16" s="235">
        <f t="shared" si="6"/>
        <v>0</v>
      </c>
      <c r="V16" s="215">
        <f t="shared" si="7"/>
        <v>14.820444846296654</v>
      </c>
      <c r="W16" s="216">
        <f t="shared" si="8"/>
        <v>4.7057372179174425E-2</v>
      </c>
      <c r="X16" s="216">
        <f t="shared" si="0"/>
        <v>13.514662221624041</v>
      </c>
      <c r="Y16" s="216">
        <f t="shared" si="1"/>
        <v>16.252391797900707</v>
      </c>
      <c r="Z16" s="233">
        <f t="shared" si="9"/>
        <v>1</v>
      </c>
    </row>
    <row r="17" spans="1:26">
      <c r="A17" s="133">
        <v>15</v>
      </c>
      <c r="B17" s="134">
        <v>100</v>
      </c>
      <c r="C17" s="135">
        <v>0</v>
      </c>
      <c r="D17" s="135">
        <v>64331</v>
      </c>
      <c r="E17" s="135">
        <v>64331</v>
      </c>
      <c r="F17" s="136">
        <v>0</v>
      </c>
      <c r="G17" s="134">
        <v>100</v>
      </c>
      <c r="H17" s="135">
        <v>0</v>
      </c>
      <c r="I17" s="135">
        <v>84005</v>
      </c>
      <c r="J17" s="135">
        <v>84005</v>
      </c>
      <c r="K17" s="136">
        <v>0</v>
      </c>
      <c r="L17" s="134">
        <v>100</v>
      </c>
      <c r="M17" s="135">
        <v>0</v>
      </c>
      <c r="N17" s="135">
        <v>82677</v>
      </c>
      <c r="O17" s="135">
        <v>82677</v>
      </c>
      <c r="P17" s="136">
        <v>0</v>
      </c>
      <c r="Q17" s="219">
        <f t="shared" si="2"/>
        <v>0.76580244268266551</v>
      </c>
      <c r="R17" s="220">
        <f t="shared" si="3"/>
        <v>1.4142232667705756</v>
      </c>
      <c r="S17" s="220">
        <f t="shared" si="4"/>
        <v>4.7896700831771645E-2</v>
      </c>
      <c r="T17" s="220">
        <f t="shared" si="5"/>
        <v>12.244128949059494</v>
      </c>
      <c r="U17" s="235">
        <f t="shared" si="6"/>
        <v>0</v>
      </c>
      <c r="V17" s="215">
        <f t="shared" si="7"/>
        <v>0.77810300200778926</v>
      </c>
      <c r="W17" s="216">
        <f t="shared" si="8"/>
        <v>1.4142233343710624</v>
      </c>
      <c r="X17" s="216">
        <f t="shared" si="0"/>
        <v>4.8666026233795477E-2</v>
      </c>
      <c r="Y17" s="216">
        <f t="shared" si="1"/>
        <v>12.440799641724002</v>
      </c>
      <c r="Z17" s="233">
        <f t="shared" si="9"/>
        <v>0</v>
      </c>
    </row>
    <row r="18" spans="1:26">
      <c r="A18" s="133">
        <v>16</v>
      </c>
      <c r="B18" s="134">
        <v>99.299372869999999</v>
      </c>
      <c r="C18" s="135">
        <v>0.70062712999999999</v>
      </c>
      <c r="D18" s="135">
        <v>142872</v>
      </c>
      <c r="E18" s="135">
        <v>141871</v>
      </c>
      <c r="F18" s="136">
        <v>1001</v>
      </c>
      <c r="G18" s="134">
        <v>93.812450190000007</v>
      </c>
      <c r="H18" s="135">
        <v>6.1875498100000002</v>
      </c>
      <c r="I18" s="135">
        <v>151821</v>
      </c>
      <c r="J18" s="135">
        <v>142427</v>
      </c>
      <c r="K18" s="136">
        <v>9394</v>
      </c>
      <c r="L18" s="134">
        <v>55.905735980000003</v>
      </c>
      <c r="M18" s="135">
        <v>44.094264019999997</v>
      </c>
      <c r="N18" s="135">
        <v>140499</v>
      </c>
      <c r="O18" s="135">
        <v>78547</v>
      </c>
      <c r="P18" s="136">
        <v>61952</v>
      </c>
      <c r="Q18" s="219">
        <f t="shared" si="2"/>
        <v>9.3396451963654901</v>
      </c>
      <c r="R18" s="220">
        <f t="shared" si="3"/>
        <v>3.3444181647921421E-2</v>
      </c>
      <c r="S18" s="220">
        <f t="shared" si="4"/>
        <v>8.7470602102726502</v>
      </c>
      <c r="T18" s="220">
        <f t="shared" si="5"/>
        <v>9.9723758951093355</v>
      </c>
      <c r="U18" s="235">
        <f t="shared" si="6"/>
        <v>1</v>
      </c>
      <c r="V18" s="215">
        <f t="shared" si="7"/>
        <v>111.67505616154766</v>
      </c>
      <c r="W18" s="216">
        <f t="shared" si="8"/>
        <v>3.2154703178424782E-2</v>
      </c>
      <c r="X18" s="216">
        <f t="shared" si="0"/>
        <v>104.85413060119907</v>
      </c>
      <c r="Y18" s="216">
        <f t="shared" si="1"/>
        <v>118.93969362178102</v>
      </c>
      <c r="Z18" s="233">
        <f t="shared" si="9"/>
        <v>1</v>
      </c>
    </row>
    <row r="19" spans="1:26">
      <c r="A19" s="133">
        <v>17</v>
      </c>
      <c r="B19" s="134">
        <v>99.704995139999994</v>
      </c>
      <c r="C19" s="135">
        <v>0.29500485999999998</v>
      </c>
      <c r="D19" s="135">
        <v>120337</v>
      </c>
      <c r="E19" s="135">
        <v>119982</v>
      </c>
      <c r="F19" s="136">
        <v>355</v>
      </c>
      <c r="G19" s="134">
        <v>99.715992060000005</v>
      </c>
      <c r="H19" s="135">
        <v>0.28400794000000001</v>
      </c>
      <c r="I19" s="135">
        <v>136968</v>
      </c>
      <c r="J19" s="135">
        <v>136579</v>
      </c>
      <c r="K19" s="136">
        <v>389</v>
      </c>
      <c r="L19" s="134">
        <v>99.670258970000006</v>
      </c>
      <c r="M19" s="135">
        <v>0.32974102999999999</v>
      </c>
      <c r="N19" s="135">
        <v>111906</v>
      </c>
      <c r="O19" s="135">
        <v>111537</v>
      </c>
      <c r="P19" s="136">
        <v>369</v>
      </c>
      <c r="Q19" s="219">
        <f t="shared" si="2"/>
        <v>0.96238139231071718</v>
      </c>
      <c r="R19" s="220">
        <f t="shared" si="3"/>
        <v>7.3408089189229989E-2</v>
      </c>
      <c r="S19" s="220">
        <f t="shared" si="4"/>
        <v>0.83341438127558221</v>
      </c>
      <c r="T19" s="220">
        <f t="shared" si="5"/>
        <v>1.1113054502951498</v>
      </c>
      <c r="U19" s="235">
        <f t="shared" si="6"/>
        <v>0</v>
      </c>
      <c r="V19" s="215">
        <f t="shared" si="7"/>
        <v>1.1180174701381562</v>
      </c>
      <c r="W19" s="216">
        <f t="shared" si="8"/>
        <v>7.4357188859881129E-2</v>
      </c>
      <c r="X19" s="216">
        <f t="shared" si="0"/>
        <v>0.96639455192441803</v>
      </c>
      <c r="Y19" s="216">
        <f t="shared" si="1"/>
        <v>1.2934293359218803</v>
      </c>
      <c r="Z19" s="233">
        <f t="shared" si="9"/>
        <v>0</v>
      </c>
    </row>
    <row r="20" spans="1:26">
      <c r="A20" s="133">
        <v>18</v>
      </c>
      <c r="B20" s="134">
        <v>99.995167760000001</v>
      </c>
      <c r="C20" s="135">
        <v>4.8322399999999998E-3</v>
      </c>
      <c r="D20" s="135">
        <v>62083</v>
      </c>
      <c r="E20" s="135">
        <v>62080</v>
      </c>
      <c r="F20" s="136">
        <v>3</v>
      </c>
      <c r="G20" s="134">
        <v>99.993889210000006</v>
      </c>
      <c r="H20" s="135">
        <v>6.1107899999999996E-3</v>
      </c>
      <c r="I20" s="135">
        <v>98187</v>
      </c>
      <c r="J20" s="135">
        <v>98181</v>
      </c>
      <c r="K20" s="136">
        <v>6</v>
      </c>
      <c r="L20" s="134">
        <v>99.996753299999995</v>
      </c>
      <c r="M20" s="135">
        <v>3.2466999999999999E-3</v>
      </c>
      <c r="N20" s="135">
        <v>61601</v>
      </c>
      <c r="O20" s="135">
        <v>61599</v>
      </c>
      <c r="P20" s="136">
        <v>2</v>
      </c>
      <c r="Q20" s="219">
        <f t="shared" si="2"/>
        <v>1.1065342934550122</v>
      </c>
      <c r="R20" s="220">
        <f t="shared" si="3"/>
        <v>0.62680414485819869</v>
      </c>
      <c r="S20" s="220">
        <f t="shared" si="4"/>
        <v>0.32390557165938372</v>
      </c>
      <c r="T20" s="220">
        <f t="shared" si="5"/>
        <v>3.7801700548688628</v>
      </c>
      <c r="U20" s="235">
        <f t="shared" si="6"/>
        <v>0</v>
      </c>
      <c r="V20" s="215">
        <f t="shared" si="7"/>
        <v>0.75585633116883122</v>
      </c>
      <c r="W20" s="216">
        <f t="shared" si="8"/>
        <v>0.76378378818060699</v>
      </c>
      <c r="X20" s="216">
        <f t="shared" si="0"/>
        <v>0.16915832237167408</v>
      </c>
      <c r="Y20" s="216">
        <f t="shared" si="1"/>
        <v>3.3774205451902395</v>
      </c>
      <c r="Z20" s="233">
        <f t="shared" si="9"/>
        <v>0</v>
      </c>
    </row>
    <row r="21" spans="1:26">
      <c r="A21" s="133">
        <v>19</v>
      </c>
      <c r="B21" s="134">
        <v>99.271685700000006</v>
      </c>
      <c r="C21" s="135">
        <v>0.72831429999999997</v>
      </c>
      <c r="D21" s="135">
        <v>138951</v>
      </c>
      <c r="E21" s="135">
        <v>137939</v>
      </c>
      <c r="F21" s="136">
        <v>1012</v>
      </c>
      <c r="G21" s="134">
        <v>99.26383199</v>
      </c>
      <c r="H21" s="135">
        <v>0.73616800999999998</v>
      </c>
      <c r="I21" s="135">
        <v>143038</v>
      </c>
      <c r="J21" s="135">
        <v>141985</v>
      </c>
      <c r="K21" s="136">
        <v>1053</v>
      </c>
      <c r="L21" s="134">
        <v>99.267203940000002</v>
      </c>
      <c r="M21" s="135">
        <v>0.73279605999999997</v>
      </c>
      <c r="N21" s="135">
        <v>116267</v>
      </c>
      <c r="O21" s="135">
        <v>115415</v>
      </c>
      <c r="P21" s="136">
        <v>852</v>
      </c>
      <c r="Q21" s="219">
        <f t="shared" si="2"/>
        <v>1.0108247397665515</v>
      </c>
      <c r="R21" s="220">
        <f t="shared" si="3"/>
        <v>4.4161362199177372E-2</v>
      </c>
      <c r="S21" s="220">
        <f t="shared" si="4"/>
        <v>0.92701113812965608</v>
      </c>
      <c r="T21" s="220">
        <f t="shared" si="5"/>
        <v>1.1022161573868896</v>
      </c>
      <c r="U21" s="235">
        <f t="shared" si="6"/>
        <v>0</v>
      </c>
      <c r="V21" s="215">
        <f t="shared" si="7"/>
        <v>1.0063841509739164</v>
      </c>
      <c r="W21" s="216">
        <f t="shared" si="8"/>
        <v>4.6641329446159015E-2</v>
      </c>
      <c r="X21" s="216">
        <f t="shared" si="0"/>
        <v>0.91846346942358592</v>
      </c>
      <c r="Y21" s="216">
        <f t="shared" si="1"/>
        <v>1.1027211130858743</v>
      </c>
      <c r="Z21" s="233">
        <f t="shared" si="9"/>
        <v>0</v>
      </c>
    </row>
    <row r="22" spans="1:26">
      <c r="A22" s="133">
        <v>29</v>
      </c>
      <c r="B22" s="134">
        <v>99.491725590000001</v>
      </c>
      <c r="C22" s="135">
        <v>0.50827440999999995</v>
      </c>
      <c r="D22" s="135">
        <v>66893</v>
      </c>
      <c r="E22" s="135">
        <v>66553</v>
      </c>
      <c r="F22" s="136">
        <v>340</v>
      </c>
      <c r="G22" s="134">
        <v>51.4709541</v>
      </c>
      <c r="H22" s="135">
        <v>48.5290459</v>
      </c>
      <c r="I22" s="135">
        <v>32156</v>
      </c>
      <c r="J22" s="135">
        <v>16551</v>
      </c>
      <c r="K22" s="136">
        <v>15605</v>
      </c>
      <c r="L22" s="134">
        <v>28.675151620000001</v>
      </c>
      <c r="M22" s="135">
        <v>71.324848380000006</v>
      </c>
      <c r="N22" s="135">
        <v>35121</v>
      </c>
      <c r="O22" s="135">
        <v>10071</v>
      </c>
      <c r="P22" s="136">
        <v>25050</v>
      </c>
      <c r="Q22" s="219">
        <f t="shared" si="2"/>
        <v>184.0182550965304</v>
      </c>
      <c r="R22" s="220">
        <f t="shared" si="3"/>
        <v>5.5426259941027248E-2</v>
      </c>
      <c r="S22" s="220">
        <f t="shared" si="4"/>
        <v>165.0749306031197</v>
      </c>
      <c r="T22" s="220">
        <f t="shared" si="5"/>
        <v>205.13543810105199</v>
      </c>
      <c r="U22" s="235">
        <f t="shared" si="6"/>
        <v>1</v>
      </c>
      <c r="V22" s="215">
        <f t="shared" si="7"/>
        <v>485.43281743878094</v>
      </c>
      <c r="W22" s="216">
        <f t="shared" si="8"/>
        <v>5.5558801513614753E-2</v>
      </c>
      <c r="X22" s="216">
        <f t="shared" si="0"/>
        <v>435.34797294023002</v>
      </c>
      <c r="Y22" s="216">
        <f t="shared" si="1"/>
        <v>541.27970013289871</v>
      </c>
      <c r="Z22" s="233">
        <f t="shared" si="9"/>
        <v>1</v>
      </c>
    </row>
    <row r="23" spans="1:26">
      <c r="A23" s="133">
        <v>30</v>
      </c>
      <c r="B23" s="134">
        <v>99.619808000000006</v>
      </c>
      <c r="C23" s="135">
        <v>0.38019199999999997</v>
      </c>
      <c r="D23" s="135">
        <v>10521</v>
      </c>
      <c r="E23" s="135">
        <v>10481</v>
      </c>
      <c r="F23" s="136">
        <v>40</v>
      </c>
      <c r="G23" s="134">
        <v>34.773356030000002</v>
      </c>
      <c r="H23" s="135">
        <v>65.226643969999998</v>
      </c>
      <c r="I23" s="135">
        <v>9398</v>
      </c>
      <c r="J23" s="135">
        <v>3268</v>
      </c>
      <c r="K23" s="136">
        <v>6130</v>
      </c>
      <c r="L23" s="134">
        <v>24.545454549999999</v>
      </c>
      <c r="M23" s="135">
        <v>75.454545449999998</v>
      </c>
      <c r="N23" s="135">
        <v>4290</v>
      </c>
      <c r="O23" s="135">
        <v>1053</v>
      </c>
      <c r="P23" s="136">
        <v>3237</v>
      </c>
      <c r="Q23" s="219">
        <f t="shared" si="2"/>
        <v>479.48684239977916</v>
      </c>
      <c r="R23" s="220">
        <f t="shared" si="3"/>
        <v>0.15797042450656895</v>
      </c>
      <c r="S23" s="220">
        <f t="shared" si="4"/>
        <v>351.81111331235996</v>
      </c>
      <c r="T23" s="220">
        <f t="shared" si="5"/>
        <v>653.49735507185108</v>
      </c>
      <c r="U23" s="235">
        <f t="shared" si="6"/>
        <v>1</v>
      </c>
      <c r="V23" s="215">
        <f t="shared" si="7"/>
        <v>785.41019114175958</v>
      </c>
      <c r="W23" s="216">
        <f t="shared" si="8"/>
        <v>0.16044701542717058</v>
      </c>
      <c r="X23" s="216">
        <f t="shared" si="0"/>
        <v>573.48395999558454</v>
      </c>
      <c r="Y23" s="216">
        <f t="shared" si="1"/>
        <v>1075.6519996724667</v>
      </c>
      <c r="Z23" s="233">
        <f t="shared" si="9"/>
        <v>1</v>
      </c>
    </row>
    <row r="24" spans="1:26">
      <c r="A24" s="133">
        <v>31</v>
      </c>
      <c r="B24" s="134">
        <v>99.504920569999996</v>
      </c>
      <c r="C24" s="135">
        <v>0.49507942999999999</v>
      </c>
      <c r="D24" s="135">
        <v>148865</v>
      </c>
      <c r="E24" s="135">
        <v>148128</v>
      </c>
      <c r="F24" s="136">
        <v>737</v>
      </c>
      <c r="G24" s="134">
        <v>73.384197200000003</v>
      </c>
      <c r="H24" s="135">
        <v>26.615802800000001</v>
      </c>
      <c r="I24" s="135">
        <v>139064</v>
      </c>
      <c r="J24" s="135">
        <v>102051</v>
      </c>
      <c r="K24" s="136">
        <v>37013</v>
      </c>
      <c r="L24" s="134">
        <v>66.120145609999994</v>
      </c>
      <c r="M24" s="135">
        <v>33.879854389999998</v>
      </c>
      <c r="N24" s="135">
        <v>142294</v>
      </c>
      <c r="O24" s="135">
        <v>94085</v>
      </c>
      <c r="P24" s="136">
        <v>48209</v>
      </c>
      <c r="Q24" s="219">
        <f t="shared" si="2"/>
        <v>72.799471989252098</v>
      </c>
      <c r="R24" s="220">
        <f t="shared" si="3"/>
        <v>3.7397595553402281E-2</v>
      </c>
      <c r="S24" s="220">
        <f t="shared" si="4"/>
        <v>67.654198514985268</v>
      </c>
      <c r="T24" s="220">
        <f t="shared" si="5"/>
        <v>78.336056567723816</v>
      </c>
      <c r="U24" s="235">
        <f t="shared" si="6"/>
        <v>1</v>
      </c>
      <c r="V24" s="215">
        <f t="shared" si="7"/>
        <v>102.84800111090199</v>
      </c>
      <c r="W24" s="216">
        <f t="shared" si="8"/>
        <v>3.7324731493605823E-2</v>
      </c>
      <c r="X24" s="216">
        <f t="shared" si="0"/>
        <v>95.592628294013281</v>
      </c>
      <c r="Y24" s="216">
        <f t="shared" si="1"/>
        <v>110.6540485525132</v>
      </c>
      <c r="Z24" s="233">
        <f t="shared" si="9"/>
        <v>1</v>
      </c>
    </row>
    <row r="25" spans="1:26">
      <c r="A25" s="133">
        <v>32</v>
      </c>
      <c r="B25" s="134">
        <v>99.93621795</v>
      </c>
      <c r="C25" s="135">
        <v>6.3782050000000007E-2</v>
      </c>
      <c r="D25" s="135">
        <v>87799</v>
      </c>
      <c r="E25" s="135">
        <v>87743</v>
      </c>
      <c r="F25" s="136">
        <v>56</v>
      </c>
      <c r="G25" s="134">
        <v>100</v>
      </c>
      <c r="H25" s="135">
        <v>0</v>
      </c>
      <c r="I25" s="135">
        <v>80063</v>
      </c>
      <c r="J25" s="135">
        <v>80063</v>
      </c>
      <c r="K25" s="136">
        <v>0</v>
      </c>
      <c r="L25" s="134">
        <v>99.537375479999994</v>
      </c>
      <c r="M25" s="135">
        <v>0.46262451999999998</v>
      </c>
      <c r="N25" s="135">
        <v>91651</v>
      </c>
      <c r="O25" s="135">
        <v>91227</v>
      </c>
      <c r="P25" s="136">
        <v>424</v>
      </c>
      <c r="Q25" s="219">
        <f t="shared" si="2"/>
        <v>1.9226723884050653E-2</v>
      </c>
      <c r="R25" s="220">
        <f t="shared" si="3"/>
        <v>1.0087456302000917</v>
      </c>
      <c r="S25" s="220">
        <f t="shared" si="4"/>
        <v>2.6622183597127067E-3</v>
      </c>
      <c r="T25" s="220">
        <f t="shared" si="5"/>
        <v>0.138856720736242</v>
      </c>
      <c r="U25" s="235">
        <f t="shared" si="6"/>
        <v>0</v>
      </c>
      <c r="V25" s="215">
        <f t="shared" si="7"/>
        <v>7.1713901318385629</v>
      </c>
      <c r="W25" s="216">
        <f t="shared" si="8"/>
        <v>0.14113525131288299</v>
      </c>
      <c r="X25" s="216">
        <f t="shared" si="0"/>
        <v>5.438343033019466</v>
      </c>
      <c r="Y25" s="216">
        <f t="shared" si="1"/>
        <v>9.4567106397621483</v>
      </c>
      <c r="Z25" s="233">
        <f t="shared" si="9"/>
        <v>1</v>
      </c>
    </row>
    <row r="26" spans="1:26">
      <c r="A26" s="133">
        <v>34</v>
      </c>
      <c r="B26" s="134">
        <v>99.935430749999995</v>
      </c>
      <c r="C26" s="135">
        <v>6.4569249999999995E-2</v>
      </c>
      <c r="D26" s="135">
        <v>168811</v>
      </c>
      <c r="E26" s="135">
        <v>168702</v>
      </c>
      <c r="F26" s="136">
        <v>109</v>
      </c>
      <c r="G26" s="134">
        <v>99.966528600000004</v>
      </c>
      <c r="H26" s="135">
        <v>3.3471399999999998E-2</v>
      </c>
      <c r="I26" s="135">
        <v>167307</v>
      </c>
      <c r="J26" s="135">
        <v>167251</v>
      </c>
      <c r="K26" s="136">
        <v>56</v>
      </c>
      <c r="L26" s="134">
        <v>99.969372129999996</v>
      </c>
      <c r="M26" s="135">
        <v>3.0627870000000001E-2</v>
      </c>
      <c r="N26" s="135">
        <v>176310</v>
      </c>
      <c r="O26" s="135">
        <v>176256</v>
      </c>
      <c r="P26" s="136">
        <v>54</v>
      </c>
      <c r="Q26" s="219">
        <f t="shared" si="2"/>
        <v>0.52267732088541408</v>
      </c>
      <c r="R26" s="220">
        <f t="shared" si="3"/>
        <v>0.16323809395678332</v>
      </c>
      <c r="S26" s="220">
        <f t="shared" si="4"/>
        <v>0.37956187697466354</v>
      </c>
      <c r="T26" s="220">
        <f t="shared" si="5"/>
        <v>0.71975506061213346</v>
      </c>
      <c r="U26" s="235">
        <f t="shared" si="6"/>
        <v>0</v>
      </c>
      <c r="V26" s="215">
        <f t="shared" si="7"/>
        <v>0.47857106384427284</v>
      </c>
      <c r="W26" s="216">
        <f t="shared" si="8"/>
        <v>0.1651796851405358</v>
      </c>
      <c r="X26" s="216">
        <f t="shared" si="0"/>
        <v>0.3462124246587614</v>
      </c>
      <c r="Y26" s="216">
        <f t="shared" si="1"/>
        <v>0.66153103365593824</v>
      </c>
      <c r="Z26" s="233">
        <f t="shared" si="9"/>
        <v>0</v>
      </c>
    </row>
    <row r="27" spans="1:26">
      <c r="A27" s="133">
        <v>37</v>
      </c>
      <c r="B27" s="134">
        <v>98.720582289999996</v>
      </c>
      <c r="C27" s="135">
        <v>1.2794177099999999</v>
      </c>
      <c r="D27" s="135">
        <v>61825</v>
      </c>
      <c r="E27" s="135">
        <v>61034</v>
      </c>
      <c r="F27" s="136">
        <v>791</v>
      </c>
      <c r="G27" s="134">
        <v>30.157755399999999</v>
      </c>
      <c r="H27" s="135">
        <v>69.842244600000001</v>
      </c>
      <c r="I27" s="135">
        <v>73278</v>
      </c>
      <c r="J27" s="135">
        <v>22099</v>
      </c>
      <c r="K27" s="136">
        <v>51179</v>
      </c>
      <c r="L27" s="134">
        <v>27.121971599999998</v>
      </c>
      <c r="M27" s="135">
        <v>72.878028400000005</v>
      </c>
      <c r="N27" s="135">
        <v>47880</v>
      </c>
      <c r="O27" s="135">
        <v>12986</v>
      </c>
      <c r="P27" s="136">
        <v>34894</v>
      </c>
      <c r="Q27" s="219">
        <f t="shared" si="2"/>
        <v>178.46858288770053</v>
      </c>
      <c r="R27" s="220">
        <f t="shared" si="3"/>
        <v>3.6657851215307465E-2</v>
      </c>
      <c r="S27" s="220">
        <f t="shared" si="4"/>
        <v>166.0955443435748</v>
      </c>
      <c r="T27" s="220">
        <f t="shared" si="5"/>
        <v>191.76333238692428</v>
      </c>
      <c r="U27" s="235">
        <f t="shared" si="6"/>
        <v>1</v>
      </c>
      <c r="V27" s="215">
        <f t="shared" si="7"/>
        <v>207.06568310734977</v>
      </c>
      <c r="W27" s="216">
        <f t="shared" si="8"/>
        <v>3.7211124443413922E-2</v>
      </c>
      <c r="X27" s="216">
        <f t="shared" si="0"/>
        <v>192.50117328986391</v>
      </c>
      <c r="Y27" s="216">
        <f t="shared" si="1"/>
        <v>222.73213398108163</v>
      </c>
      <c r="Z27" s="233">
        <f t="shared" si="9"/>
        <v>1</v>
      </c>
    </row>
    <row r="28" spans="1:26">
      <c r="A28" s="133">
        <v>38</v>
      </c>
      <c r="B28" s="134">
        <v>99.764853430000002</v>
      </c>
      <c r="C28" s="135">
        <v>0.23514657</v>
      </c>
      <c r="D28" s="135">
        <v>76548</v>
      </c>
      <c r="E28" s="135">
        <v>76368</v>
      </c>
      <c r="F28" s="136">
        <v>180</v>
      </c>
      <c r="G28" s="134">
        <v>99.93455616</v>
      </c>
      <c r="H28" s="135">
        <v>6.5443840000000003E-2</v>
      </c>
      <c r="I28" s="135">
        <v>55009</v>
      </c>
      <c r="J28" s="135">
        <v>54973</v>
      </c>
      <c r="K28" s="136">
        <v>36</v>
      </c>
      <c r="L28" s="134">
        <v>81.768344970000001</v>
      </c>
      <c r="M28" s="135">
        <v>18.231655029999999</v>
      </c>
      <c r="N28" s="135">
        <v>32652</v>
      </c>
      <c r="O28" s="135">
        <v>26699</v>
      </c>
      <c r="P28" s="136">
        <v>5953</v>
      </c>
      <c r="Q28" s="219">
        <f t="shared" si="2"/>
        <v>0.28397683525733008</v>
      </c>
      <c r="R28" s="220">
        <f t="shared" si="3"/>
        <v>0.18050809854724939</v>
      </c>
      <c r="S28" s="220">
        <f t="shared" si="4"/>
        <v>0.19935692192280782</v>
      </c>
      <c r="T28" s="220">
        <f t="shared" si="5"/>
        <v>0.40451488809600589</v>
      </c>
      <c r="U28" s="235">
        <f t="shared" si="6"/>
        <v>0</v>
      </c>
      <c r="V28" s="215">
        <f t="shared" si="7"/>
        <v>94.088403170070563</v>
      </c>
      <c r="W28" s="216">
        <f t="shared" si="8"/>
        <v>7.5784983319750268E-2</v>
      </c>
      <c r="X28" s="216">
        <f t="shared" si="0"/>
        <v>81.101076296860356</v>
      </c>
      <c r="Y28" s="216">
        <f t="shared" si="1"/>
        <v>109.15548862372435</v>
      </c>
      <c r="Z28" s="233">
        <f t="shared" si="9"/>
        <v>1</v>
      </c>
    </row>
    <row r="29" spans="1:26">
      <c r="A29" s="133">
        <v>39</v>
      </c>
      <c r="B29" s="134">
        <v>99.716999509999994</v>
      </c>
      <c r="C29" s="135">
        <v>0.28300048999999999</v>
      </c>
      <c r="D29" s="135">
        <v>87279</v>
      </c>
      <c r="E29" s="135">
        <v>87032</v>
      </c>
      <c r="F29" s="136">
        <v>247</v>
      </c>
      <c r="G29" s="134">
        <v>99.779823859999993</v>
      </c>
      <c r="H29" s="135">
        <v>0.22017613999999999</v>
      </c>
      <c r="I29" s="135">
        <v>19984</v>
      </c>
      <c r="J29" s="135">
        <v>19940</v>
      </c>
      <c r="K29" s="136">
        <v>44</v>
      </c>
      <c r="L29" s="134">
        <v>98.798827660000001</v>
      </c>
      <c r="M29" s="135">
        <v>1.2011723400000001</v>
      </c>
      <c r="N29" s="135">
        <v>20813</v>
      </c>
      <c r="O29" s="135">
        <v>20563</v>
      </c>
      <c r="P29" s="136">
        <v>250</v>
      </c>
      <c r="Q29" s="219">
        <f t="shared" si="2"/>
        <v>0.79195016427493359</v>
      </c>
      <c r="R29" s="220">
        <f t="shared" si="3"/>
        <v>0.16222243407675904</v>
      </c>
      <c r="S29" s="220">
        <f t="shared" si="4"/>
        <v>0.57625051910815595</v>
      </c>
      <c r="T29" s="220">
        <f t="shared" si="5"/>
        <v>1.0883895838666977</v>
      </c>
      <c r="U29" s="235">
        <f t="shared" si="6"/>
        <v>0</v>
      </c>
      <c r="V29" s="215">
        <f t="shared" si="7"/>
        <v>4.2834963308883047</v>
      </c>
      <c r="W29" s="216">
        <f t="shared" si="8"/>
        <v>8.9869017885133309E-2</v>
      </c>
      <c r="X29" s="216">
        <f t="shared" si="0"/>
        <v>3.5917024164140186</v>
      </c>
      <c r="Y29" s="216">
        <f t="shared" si="1"/>
        <v>5.1085359223754061</v>
      </c>
      <c r="Z29" s="233">
        <f t="shared" si="9"/>
        <v>1</v>
      </c>
    </row>
    <row r="30" spans="1:26">
      <c r="A30" s="133">
        <v>40</v>
      </c>
      <c r="B30" s="134">
        <v>99.912120810000005</v>
      </c>
      <c r="C30" s="135">
        <v>8.7879189999999996E-2</v>
      </c>
      <c r="D30" s="135">
        <v>260585</v>
      </c>
      <c r="E30" s="135">
        <v>260356</v>
      </c>
      <c r="F30" s="136">
        <v>229</v>
      </c>
      <c r="G30" s="134">
        <v>99.92204375</v>
      </c>
      <c r="H30" s="135">
        <v>7.7956250000000005E-2</v>
      </c>
      <c r="I30" s="135">
        <v>262968</v>
      </c>
      <c r="J30" s="135">
        <v>262763</v>
      </c>
      <c r="K30" s="136">
        <v>205</v>
      </c>
      <c r="L30" s="134">
        <v>99.786135990000005</v>
      </c>
      <c r="M30" s="135">
        <v>0.21386400999999999</v>
      </c>
      <c r="N30" s="135">
        <v>220701</v>
      </c>
      <c r="O30" s="135">
        <v>220229</v>
      </c>
      <c r="P30" s="136">
        <v>472</v>
      </c>
      <c r="Q30" s="219">
        <f t="shared" si="2"/>
        <v>0.88744772131448091</v>
      </c>
      <c r="R30" s="220">
        <f t="shared" si="3"/>
        <v>9.596791961579719E-2</v>
      </c>
      <c r="S30" s="220">
        <f t="shared" si="4"/>
        <v>0.73528081804107581</v>
      </c>
      <c r="T30" s="220">
        <f t="shared" si="5"/>
        <v>1.0711056765556313</v>
      </c>
      <c r="U30" s="235">
        <f t="shared" si="6"/>
        <v>0</v>
      </c>
      <c r="V30" s="215">
        <f t="shared" si="7"/>
        <v>2.4312302158415413</v>
      </c>
      <c r="W30" s="216">
        <f t="shared" si="8"/>
        <v>8.0438626164820531E-2</v>
      </c>
      <c r="X30" s="216">
        <f t="shared" si="0"/>
        <v>2.0766119254043418</v>
      </c>
      <c r="Y30" s="216">
        <f t="shared" si="1"/>
        <v>2.8464058643359604</v>
      </c>
      <c r="Z30" s="233">
        <f t="shared" si="9"/>
        <v>1</v>
      </c>
    </row>
    <row r="31" spans="1:26">
      <c r="A31" s="133">
        <v>42</v>
      </c>
      <c r="B31" s="134">
        <v>99.987241409999996</v>
      </c>
      <c r="C31" s="135">
        <v>1.275859E-2</v>
      </c>
      <c r="D31" s="135">
        <v>109730</v>
      </c>
      <c r="E31" s="135">
        <v>109716</v>
      </c>
      <c r="F31" s="136">
        <v>14</v>
      </c>
      <c r="G31" s="134">
        <v>99.989353350000002</v>
      </c>
      <c r="H31" s="135">
        <v>1.0646650000000001E-2</v>
      </c>
      <c r="I31" s="135">
        <v>150282</v>
      </c>
      <c r="J31" s="135">
        <v>150266</v>
      </c>
      <c r="K31" s="136">
        <v>16</v>
      </c>
      <c r="L31" s="134">
        <v>99.98501985</v>
      </c>
      <c r="M31" s="135">
        <v>1.4980149999999999E-2</v>
      </c>
      <c r="N31" s="135">
        <v>106808</v>
      </c>
      <c r="O31" s="135">
        <v>106792</v>
      </c>
      <c r="P31" s="136">
        <v>16</v>
      </c>
      <c r="Q31" s="219">
        <f t="shared" si="2"/>
        <v>0.82749993899747343</v>
      </c>
      <c r="R31" s="220">
        <f t="shared" si="3"/>
        <v>0.35426821090434352</v>
      </c>
      <c r="S31" s="220">
        <f t="shared" si="4"/>
        <v>0.41324611689747026</v>
      </c>
      <c r="T31" s="220">
        <f t="shared" si="5"/>
        <v>1.6570177457002357</v>
      </c>
      <c r="U31" s="235">
        <f t="shared" si="6"/>
        <v>0</v>
      </c>
      <c r="V31" s="215">
        <f t="shared" si="7"/>
        <v>1.1643640812912208</v>
      </c>
      <c r="W31" s="216">
        <f t="shared" si="8"/>
        <v>0.35427203438304133</v>
      </c>
      <c r="X31" s="216">
        <f t="shared" si="0"/>
        <v>0.58146871884504969</v>
      </c>
      <c r="Y31" s="216">
        <f t="shared" si="1"/>
        <v>2.3315849500795385</v>
      </c>
      <c r="Z31" s="233">
        <f t="shared" si="9"/>
        <v>0</v>
      </c>
    </row>
    <row r="32" spans="1:26">
      <c r="A32" s="133">
        <v>43</v>
      </c>
      <c r="B32" s="137">
        <v>99.999477150000004</v>
      </c>
      <c r="C32" s="138">
        <v>5.2285000000000005E-4</v>
      </c>
      <c r="D32" s="138">
        <v>191261</v>
      </c>
      <c r="E32" s="138">
        <v>191260</v>
      </c>
      <c r="F32" s="139">
        <v>1</v>
      </c>
      <c r="G32" s="137">
        <v>99.998678929999997</v>
      </c>
      <c r="H32" s="138">
        <v>1.3210699999999999E-3</v>
      </c>
      <c r="I32" s="138">
        <v>227089</v>
      </c>
      <c r="J32" s="138">
        <v>227086</v>
      </c>
      <c r="K32" s="139">
        <v>3</v>
      </c>
      <c r="L32" s="137">
        <v>99.999505990000003</v>
      </c>
      <c r="M32" s="138">
        <v>4.9401000000000002E-4</v>
      </c>
      <c r="N32" s="138">
        <v>202427</v>
      </c>
      <c r="O32" s="138">
        <v>202426</v>
      </c>
      <c r="P32" s="139">
        <v>1</v>
      </c>
      <c r="Q32" s="221">
        <f t="shared" si="2"/>
        <v>1.6844733516229462</v>
      </c>
      <c r="R32" s="222">
        <f t="shared" si="3"/>
        <v>0.86603096483674824</v>
      </c>
      <c r="S32" s="222">
        <f t="shared" si="4"/>
        <v>0.30852027175095093</v>
      </c>
      <c r="T32" s="222">
        <f t="shared" si="5"/>
        <v>9.1969660736534582</v>
      </c>
      <c r="U32" s="236">
        <f t="shared" si="6"/>
        <v>0</v>
      </c>
      <c r="V32" s="217">
        <f t="shared" si="7"/>
        <v>0.94483937419415398</v>
      </c>
      <c r="W32" s="218">
        <f t="shared" si="8"/>
        <v>1.0000050842420309</v>
      </c>
      <c r="X32" s="218">
        <f t="shared" si="0"/>
        <v>0.13308725603667987</v>
      </c>
      <c r="Y32" s="218">
        <f t="shared" si="1"/>
        <v>6.7077905850095814</v>
      </c>
      <c r="Z32" s="234">
        <f t="shared" si="9"/>
        <v>0</v>
      </c>
    </row>
    <row r="34" spans="17:17">
      <c r="Q34" s="149" t="s">
        <v>89</v>
      </c>
    </row>
  </sheetData>
  <mergeCells count="5">
    <mergeCell ref="V1:Z1"/>
    <mergeCell ref="B1:F1"/>
    <mergeCell ref="G1:K1"/>
    <mergeCell ref="L1:P1"/>
    <mergeCell ref="Q1:U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8BA05-11A6-A04D-BB0C-50F2D32B2625}">
  <dimension ref="A1:Z34"/>
  <sheetViews>
    <sheetView workbookViewId="0">
      <selection activeCell="R59" sqref="R59"/>
    </sheetView>
  </sheetViews>
  <sheetFormatPr baseColWidth="10" defaultRowHeight="15"/>
  <sheetData>
    <row r="1" spans="1:26">
      <c r="A1" s="133"/>
      <c r="B1" s="304" t="s">
        <v>46</v>
      </c>
      <c r="C1" s="305"/>
      <c r="D1" s="305"/>
      <c r="E1" s="305"/>
      <c r="F1" s="306"/>
      <c r="G1" s="304" t="s">
        <v>47</v>
      </c>
      <c r="H1" s="305"/>
      <c r="I1" s="305"/>
      <c r="J1" s="305"/>
      <c r="K1" s="306"/>
      <c r="L1" s="304" t="s">
        <v>48</v>
      </c>
      <c r="M1" s="305"/>
      <c r="N1" s="305"/>
      <c r="O1" s="305"/>
      <c r="P1" s="306"/>
      <c r="Q1" s="298" t="s">
        <v>91</v>
      </c>
      <c r="R1" s="299"/>
      <c r="S1" s="299"/>
      <c r="T1" s="299"/>
      <c r="U1" s="300"/>
      <c r="V1" s="298" t="s">
        <v>92</v>
      </c>
      <c r="W1" s="299"/>
      <c r="X1" s="299"/>
      <c r="Y1" s="299"/>
      <c r="Z1" s="300"/>
    </row>
    <row r="2" spans="1:26">
      <c r="A2" s="223" t="s">
        <v>93</v>
      </c>
      <c r="B2" s="140" t="s">
        <v>40</v>
      </c>
      <c r="C2" s="141" t="s">
        <v>41</v>
      </c>
      <c r="D2" s="141" t="s">
        <v>42</v>
      </c>
      <c r="E2" s="141" t="s">
        <v>44</v>
      </c>
      <c r="F2" s="142" t="s">
        <v>45</v>
      </c>
      <c r="G2" s="140" t="s">
        <v>40</v>
      </c>
      <c r="H2" s="141" t="s">
        <v>41</v>
      </c>
      <c r="I2" s="141" t="s">
        <v>42</v>
      </c>
      <c r="J2" s="141" t="s">
        <v>44</v>
      </c>
      <c r="K2" s="142" t="s">
        <v>45</v>
      </c>
      <c r="L2" s="140" t="s">
        <v>40</v>
      </c>
      <c r="M2" s="141" t="s">
        <v>41</v>
      </c>
      <c r="N2" s="141" t="s">
        <v>42</v>
      </c>
      <c r="O2" s="141" t="s">
        <v>44</v>
      </c>
      <c r="P2" s="142" t="s">
        <v>45</v>
      </c>
      <c r="Q2" s="227" t="s">
        <v>84</v>
      </c>
      <c r="R2" s="228" t="s">
        <v>81</v>
      </c>
      <c r="S2" s="228" t="s">
        <v>82</v>
      </c>
      <c r="T2" s="228" t="s">
        <v>82</v>
      </c>
      <c r="U2" s="229" t="s">
        <v>86</v>
      </c>
      <c r="V2" s="230" t="s">
        <v>83</v>
      </c>
      <c r="W2" s="231" t="s">
        <v>81</v>
      </c>
      <c r="X2" s="231" t="s">
        <v>82</v>
      </c>
      <c r="Y2" s="231" t="s">
        <v>82</v>
      </c>
      <c r="Z2" s="232" t="s">
        <v>86</v>
      </c>
    </row>
    <row r="3" spans="1:26">
      <c r="A3" s="133">
        <v>1</v>
      </c>
      <c r="B3" s="134">
        <v>99.342963609999998</v>
      </c>
      <c r="C3" s="135">
        <v>0.65703639000000003</v>
      </c>
      <c r="D3" s="135">
        <v>106539</v>
      </c>
      <c r="E3" s="135">
        <v>105839</v>
      </c>
      <c r="F3" s="136">
        <v>700</v>
      </c>
      <c r="G3" s="134">
        <v>49.137759500000001</v>
      </c>
      <c r="H3" s="135">
        <v>50.862240499999999</v>
      </c>
      <c r="I3" s="135">
        <v>90462</v>
      </c>
      <c r="J3" s="135">
        <v>44451</v>
      </c>
      <c r="K3" s="136">
        <v>46011</v>
      </c>
      <c r="L3" s="134">
        <v>17.708168489999998</v>
      </c>
      <c r="M3" s="135">
        <v>82.291831509999994</v>
      </c>
      <c r="N3" s="135">
        <v>107425</v>
      </c>
      <c r="O3" s="135">
        <v>19023</v>
      </c>
      <c r="P3" s="136">
        <v>88402</v>
      </c>
      <c r="Q3" s="219">
        <f>((K3+1)*(E3+1))/((J3+1)*(F3+1))</f>
        <v>156.28295657641198</v>
      </c>
      <c r="R3" s="220">
        <f>SQRT(1/(K3+1)+1/(J3+1)+1/(F3+1)+1/(E3+1))</f>
        <v>3.8473515354827979E-2</v>
      </c>
      <c r="S3" s="220">
        <f>EXP(LN(Q3)-1.96*R3)</f>
        <v>144.9313378745305</v>
      </c>
      <c r="T3" s="220">
        <f>EXP(LN(Q3)+1.96*R3)</f>
        <v>168.52368076122548</v>
      </c>
      <c r="U3" s="235">
        <f>IF(S3&gt;1,1,0)</f>
        <v>1</v>
      </c>
      <c r="V3" s="215">
        <f>((P3+1)*(E3+1))/((O3+1)*(F3+1))</f>
        <v>701.61195288720069</v>
      </c>
      <c r="W3" s="216">
        <f>SQRT(1/(P3+1)+1/(O3+1)+1/(F3+1)+1/(E3+1))</f>
        <v>3.872801003672649E-2</v>
      </c>
      <c r="X3" s="216">
        <f t="shared" ref="X3:X32" si="0">EXP(LN(V3)-1.96*W3)</f>
        <v>650.32587138526083</v>
      </c>
      <c r="Y3" s="216">
        <f t="shared" ref="Y3:Y32" si="1">EXP(LN(V3)+1.96*W3)</f>
        <v>756.94256386514144</v>
      </c>
      <c r="Z3" s="233">
        <f>IF(X3&gt;1,1,0)</f>
        <v>1</v>
      </c>
    </row>
    <row r="4" spans="1:26">
      <c r="A4" s="133">
        <v>2</v>
      </c>
      <c r="B4" s="134">
        <v>99.984846950000005</v>
      </c>
      <c r="C4" s="135">
        <v>1.515305E-2</v>
      </c>
      <c r="D4" s="135">
        <v>79192</v>
      </c>
      <c r="E4" s="135">
        <v>79180</v>
      </c>
      <c r="F4" s="136">
        <v>12</v>
      </c>
      <c r="G4" s="134">
        <v>99.993426589999999</v>
      </c>
      <c r="H4" s="135">
        <v>6.57341E-3</v>
      </c>
      <c r="I4" s="135">
        <v>76064</v>
      </c>
      <c r="J4" s="135">
        <v>76059</v>
      </c>
      <c r="K4" s="136">
        <v>5</v>
      </c>
      <c r="L4" s="134">
        <v>99.986165679999999</v>
      </c>
      <c r="M4" s="135">
        <v>1.3834320000000001E-2</v>
      </c>
      <c r="N4" s="135">
        <v>72284</v>
      </c>
      <c r="O4" s="135">
        <v>72274</v>
      </c>
      <c r="P4" s="136">
        <v>10</v>
      </c>
      <c r="Q4" s="219">
        <f t="shared" ref="Q4:Q32" si="2">((K4+1)*(E4+1))/((J4+1)*(F4+1))</f>
        <v>0.48047695139464797</v>
      </c>
      <c r="R4" s="220">
        <f t="shared" ref="R4:R32" si="3">SQRT(1/(K4+1)+1/(J4+1)+1/(F4+1)+1/(E4+1))</f>
        <v>0.49357422987555172</v>
      </c>
      <c r="S4" s="220">
        <f t="shared" ref="S4:S32" si="4">EXP(LN(Q4)-1.96*R4)</f>
        <v>0.18261384171081807</v>
      </c>
      <c r="T4" s="220">
        <f t="shared" ref="T4:T32" si="5">EXP(LN(Q4)+1.96*R4)</f>
        <v>1.264187307263789</v>
      </c>
      <c r="U4" s="235">
        <f t="shared" ref="U4:U32" si="6">IF(S4&gt;1,1,0)</f>
        <v>0</v>
      </c>
      <c r="V4" s="215">
        <f t="shared" ref="V4:V32" si="7">((P4+1)*(E4+1))/((O4+1)*(F4+1))</f>
        <v>0.92700529494718353</v>
      </c>
      <c r="W4" s="216">
        <f t="shared" ref="W4:W32" si="8">SQRT(1/(P4+1)+1/(O4+1)+1/(F4+1)+1/(E4+1))</f>
        <v>0.40970554446753626</v>
      </c>
      <c r="X4" s="216">
        <f t="shared" si="0"/>
        <v>0.41527311421275181</v>
      </c>
      <c r="Y4" s="216">
        <f t="shared" si="1"/>
        <v>2.0693341019420299</v>
      </c>
      <c r="Z4" s="233">
        <f t="shared" ref="Z4:Z32" si="9">IF(X4&gt;1,1,0)</f>
        <v>0</v>
      </c>
    </row>
    <row r="5" spans="1:26">
      <c r="A5" s="133">
        <v>3</v>
      </c>
      <c r="B5" s="134">
        <v>100</v>
      </c>
      <c r="C5" s="135">
        <v>0</v>
      </c>
      <c r="D5" s="135">
        <v>84894</v>
      </c>
      <c r="E5" s="135">
        <v>84894</v>
      </c>
      <c r="F5" s="136">
        <v>0</v>
      </c>
      <c r="G5" s="134">
        <v>100</v>
      </c>
      <c r="H5" s="135">
        <v>0</v>
      </c>
      <c r="I5" s="135">
        <v>66364</v>
      </c>
      <c r="J5" s="135">
        <v>66364</v>
      </c>
      <c r="K5" s="136">
        <v>0</v>
      </c>
      <c r="L5" s="134">
        <v>99.977939320000004</v>
      </c>
      <c r="M5" s="135">
        <v>2.2060679999999999E-2</v>
      </c>
      <c r="N5" s="135">
        <v>95192</v>
      </c>
      <c r="O5" s="135">
        <v>95171</v>
      </c>
      <c r="P5" s="136">
        <v>21</v>
      </c>
      <c r="Q5" s="219">
        <f t="shared" si="2"/>
        <v>1.2792134408197091</v>
      </c>
      <c r="R5" s="220">
        <f t="shared" si="3"/>
        <v>1.4142230543447731</v>
      </c>
      <c r="S5" s="220">
        <f t="shared" si="4"/>
        <v>8.0007748173774276E-2</v>
      </c>
      <c r="T5" s="220">
        <f t="shared" si="5"/>
        <v>20.452856936050978</v>
      </c>
      <c r="U5" s="235">
        <f t="shared" si="6"/>
        <v>0</v>
      </c>
      <c r="V5" s="215">
        <f t="shared" si="7"/>
        <v>19.624364308830327</v>
      </c>
      <c r="W5" s="216">
        <f t="shared" si="8"/>
        <v>1.022485614570364</v>
      </c>
      <c r="X5" s="216">
        <f t="shared" si="0"/>
        <v>2.6450767097331633</v>
      </c>
      <c r="Y5" s="216">
        <f t="shared" si="1"/>
        <v>145.59716665629119</v>
      </c>
      <c r="Z5" s="233">
        <f t="shared" si="9"/>
        <v>1</v>
      </c>
    </row>
    <row r="6" spans="1:26">
      <c r="A6" s="133">
        <v>4</v>
      </c>
      <c r="B6" s="134">
        <v>98.97450431</v>
      </c>
      <c r="C6" s="135">
        <v>1.0254956900000001</v>
      </c>
      <c r="D6" s="135">
        <v>95271</v>
      </c>
      <c r="E6" s="135">
        <v>94294</v>
      </c>
      <c r="F6" s="136">
        <v>977</v>
      </c>
      <c r="G6" s="134">
        <v>4.6856081500000002</v>
      </c>
      <c r="H6" s="135">
        <v>95.314391850000007</v>
      </c>
      <c r="I6" s="135">
        <v>85069</v>
      </c>
      <c r="J6" s="135">
        <v>3986</v>
      </c>
      <c r="K6" s="136">
        <v>81083</v>
      </c>
      <c r="L6" s="134">
        <v>3.7219708100000002</v>
      </c>
      <c r="M6" s="135">
        <v>96.278029189999998</v>
      </c>
      <c r="N6" s="135">
        <v>98335</v>
      </c>
      <c r="O6" s="135">
        <v>3660</v>
      </c>
      <c r="P6" s="136">
        <v>94675</v>
      </c>
      <c r="Q6" s="219">
        <f t="shared" si="2"/>
        <v>1960.8245663436844</v>
      </c>
      <c r="R6" s="220">
        <f t="shared" si="3"/>
        <v>3.6003443478125015E-2</v>
      </c>
      <c r="S6" s="220">
        <f t="shared" si="4"/>
        <v>1827.2248358213724</v>
      </c>
      <c r="T6" s="220">
        <f t="shared" si="5"/>
        <v>2104.1926010427569</v>
      </c>
      <c r="U6" s="235">
        <f t="shared" si="6"/>
        <v>1</v>
      </c>
      <c r="V6" s="215">
        <f t="shared" si="7"/>
        <v>2493.3886726223295</v>
      </c>
      <c r="W6" s="216">
        <f t="shared" si="8"/>
        <v>3.6287899572051648E-2</v>
      </c>
      <c r="X6" s="216">
        <f t="shared" si="0"/>
        <v>2322.2079015357767</v>
      </c>
      <c r="Y6" s="216">
        <f t="shared" si="1"/>
        <v>2677.1879764295759</v>
      </c>
      <c r="Z6" s="233">
        <f t="shared" si="9"/>
        <v>1</v>
      </c>
    </row>
    <row r="7" spans="1:26">
      <c r="A7" s="133">
        <v>5</v>
      </c>
      <c r="B7" s="134">
        <v>99.92737133</v>
      </c>
      <c r="C7" s="135">
        <v>7.2628670000000006E-2</v>
      </c>
      <c r="D7" s="135">
        <v>103265</v>
      </c>
      <c r="E7" s="135">
        <v>103190</v>
      </c>
      <c r="F7" s="136">
        <v>75</v>
      </c>
      <c r="G7" s="134">
        <v>99.900286679999994</v>
      </c>
      <c r="H7" s="135">
        <v>9.9713319999999994E-2</v>
      </c>
      <c r="I7" s="135">
        <v>112322</v>
      </c>
      <c r="J7" s="135">
        <v>112210</v>
      </c>
      <c r="K7" s="136">
        <v>112</v>
      </c>
      <c r="L7" s="134">
        <v>99.712702489999998</v>
      </c>
      <c r="M7" s="135">
        <v>0.28729750999999998</v>
      </c>
      <c r="N7" s="135">
        <v>127046</v>
      </c>
      <c r="O7" s="135">
        <v>126681</v>
      </c>
      <c r="P7" s="136">
        <v>365</v>
      </c>
      <c r="Q7" s="219">
        <f t="shared" si="2"/>
        <v>1.3673233790288877</v>
      </c>
      <c r="R7" s="220">
        <f t="shared" si="3"/>
        <v>0.148411774495284</v>
      </c>
      <c r="S7" s="220">
        <f t="shared" si="4"/>
        <v>1.0222110863370084</v>
      </c>
      <c r="T7" s="220">
        <f t="shared" si="5"/>
        <v>1.8289502509099214</v>
      </c>
      <c r="U7" s="235">
        <f t="shared" si="6"/>
        <v>1</v>
      </c>
      <c r="V7" s="215">
        <f t="shared" si="7"/>
        <v>3.922784070183194</v>
      </c>
      <c r="W7" s="216">
        <f t="shared" si="8"/>
        <v>0.12612580910696028</v>
      </c>
      <c r="X7" s="216">
        <f t="shared" si="0"/>
        <v>3.0636133046207186</v>
      </c>
      <c r="Y7" s="216">
        <f t="shared" si="1"/>
        <v>5.0229037842581503</v>
      </c>
      <c r="Z7" s="233">
        <f t="shared" si="9"/>
        <v>1</v>
      </c>
    </row>
    <row r="8" spans="1:26">
      <c r="A8" s="133">
        <v>6</v>
      </c>
      <c r="B8" s="134">
        <v>99.930458970000004</v>
      </c>
      <c r="C8" s="135">
        <v>6.9541030000000004E-2</v>
      </c>
      <c r="D8" s="135">
        <v>43140</v>
      </c>
      <c r="E8" s="135">
        <v>43110</v>
      </c>
      <c r="F8" s="136">
        <v>30</v>
      </c>
      <c r="G8" s="134">
        <v>99.954952250000005</v>
      </c>
      <c r="H8" s="135">
        <v>4.5047749999999998E-2</v>
      </c>
      <c r="I8" s="135">
        <v>33298</v>
      </c>
      <c r="J8" s="135">
        <v>33283</v>
      </c>
      <c r="K8" s="136">
        <v>15</v>
      </c>
      <c r="L8" s="134">
        <v>87.23415292</v>
      </c>
      <c r="M8" s="135">
        <v>12.76584708</v>
      </c>
      <c r="N8" s="135">
        <v>38556</v>
      </c>
      <c r="O8" s="135">
        <v>33634</v>
      </c>
      <c r="P8" s="136">
        <v>4922</v>
      </c>
      <c r="Q8" s="219">
        <f t="shared" si="2"/>
        <v>0.66851456284333066</v>
      </c>
      <c r="R8" s="220">
        <f t="shared" si="3"/>
        <v>0.30791444415293417</v>
      </c>
      <c r="S8" s="220">
        <f t="shared" si="4"/>
        <v>0.3656022047731643</v>
      </c>
      <c r="T8" s="220">
        <f t="shared" si="5"/>
        <v>1.2223988665793009</v>
      </c>
      <c r="U8" s="235">
        <f t="shared" si="6"/>
        <v>0</v>
      </c>
      <c r="V8" s="215">
        <f t="shared" si="7"/>
        <v>203.54704728657265</v>
      </c>
      <c r="W8" s="216">
        <f t="shared" si="8"/>
        <v>0.18031672013742001</v>
      </c>
      <c r="X8" s="216">
        <f t="shared" si="0"/>
        <v>142.94735237923413</v>
      </c>
      <c r="Y8" s="216">
        <f t="shared" si="1"/>
        <v>289.83678095111742</v>
      </c>
      <c r="Z8" s="233">
        <f t="shared" si="9"/>
        <v>1</v>
      </c>
    </row>
    <row r="9" spans="1:26">
      <c r="A9" s="133">
        <v>7</v>
      </c>
      <c r="B9" s="134" t="s">
        <v>43</v>
      </c>
      <c r="C9" s="135" t="s">
        <v>43</v>
      </c>
      <c r="D9" s="135">
        <v>613</v>
      </c>
      <c r="E9" s="135" t="s">
        <v>43</v>
      </c>
      <c r="F9" s="136" t="s">
        <v>43</v>
      </c>
      <c r="G9" s="134">
        <v>2.9582189699999999</v>
      </c>
      <c r="H9" s="135">
        <v>97.041781029999996</v>
      </c>
      <c r="I9" s="135">
        <v>13116</v>
      </c>
      <c r="J9" s="135">
        <v>388</v>
      </c>
      <c r="K9" s="136">
        <v>12728</v>
      </c>
      <c r="L9" s="134">
        <v>3.6835912799999999</v>
      </c>
      <c r="M9" s="135">
        <v>96.316408719999998</v>
      </c>
      <c r="N9" s="135">
        <v>11049</v>
      </c>
      <c r="O9" s="135">
        <v>407</v>
      </c>
      <c r="P9" s="136">
        <v>10642</v>
      </c>
      <c r="Q9" s="219" t="e">
        <f t="shared" si="2"/>
        <v>#VALUE!</v>
      </c>
      <c r="R9" s="220" t="e">
        <f t="shared" si="3"/>
        <v>#VALUE!</v>
      </c>
      <c r="S9" s="220" t="e">
        <f t="shared" si="4"/>
        <v>#VALUE!</v>
      </c>
      <c r="T9" s="220" t="e">
        <f t="shared" si="5"/>
        <v>#VALUE!</v>
      </c>
      <c r="U9" s="235" t="e">
        <f t="shared" si="6"/>
        <v>#VALUE!</v>
      </c>
      <c r="V9" s="215" t="e">
        <f t="shared" si="7"/>
        <v>#VALUE!</v>
      </c>
      <c r="W9" s="216" t="e">
        <f t="shared" si="8"/>
        <v>#VALUE!</v>
      </c>
      <c r="X9" s="216" t="e">
        <f t="shared" si="0"/>
        <v>#VALUE!</v>
      </c>
      <c r="Y9" s="216" t="e">
        <f t="shared" si="1"/>
        <v>#VALUE!</v>
      </c>
      <c r="Z9" s="233" t="e">
        <f t="shared" si="9"/>
        <v>#VALUE!</v>
      </c>
    </row>
    <row r="10" spans="1:26">
      <c r="A10" s="133">
        <v>8</v>
      </c>
      <c r="B10" s="134">
        <v>99.995911579999998</v>
      </c>
      <c r="C10" s="135">
        <v>4.0884199999999997E-3</v>
      </c>
      <c r="D10" s="135">
        <v>146756</v>
      </c>
      <c r="E10" s="135">
        <v>146750</v>
      </c>
      <c r="F10" s="136">
        <v>6</v>
      </c>
      <c r="G10" s="134">
        <v>99.995229269999996</v>
      </c>
      <c r="H10" s="135">
        <v>4.7707299999999999E-3</v>
      </c>
      <c r="I10" s="135">
        <v>146728</v>
      </c>
      <c r="J10" s="135">
        <v>146721</v>
      </c>
      <c r="K10" s="136">
        <v>7</v>
      </c>
      <c r="L10" s="134">
        <v>99.754192680000003</v>
      </c>
      <c r="M10" s="135">
        <v>0.24580732</v>
      </c>
      <c r="N10" s="135">
        <v>146863</v>
      </c>
      <c r="O10" s="135">
        <v>146502</v>
      </c>
      <c r="P10" s="136">
        <v>361</v>
      </c>
      <c r="Q10" s="219">
        <f t="shared" si="2"/>
        <v>1.1430830316614315</v>
      </c>
      <c r="R10" s="220">
        <f t="shared" si="3"/>
        <v>0.5175623370486242</v>
      </c>
      <c r="S10" s="220">
        <f t="shared" si="4"/>
        <v>0.41449550252905565</v>
      </c>
      <c r="T10" s="220">
        <f t="shared" si="5"/>
        <v>3.1523594569779334</v>
      </c>
      <c r="U10" s="235">
        <f t="shared" si="6"/>
        <v>0</v>
      </c>
      <c r="V10" s="215">
        <f t="shared" si="7"/>
        <v>51.80182755887008</v>
      </c>
      <c r="W10" s="216">
        <f t="shared" si="8"/>
        <v>0.38161920006568728</v>
      </c>
      <c r="X10" s="216">
        <f t="shared" si="0"/>
        <v>24.519085090186309</v>
      </c>
      <c r="Y10" s="216">
        <f t="shared" si="1"/>
        <v>109.44247424276637</v>
      </c>
      <c r="Z10" s="233">
        <f t="shared" si="9"/>
        <v>1</v>
      </c>
    </row>
    <row r="11" spans="1:26">
      <c r="A11" s="133">
        <v>9</v>
      </c>
      <c r="B11" s="134">
        <v>99.970631830000002</v>
      </c>
      <c r="C11" s="135">
        <v>2.9368169999999999E-2</v>
      </c>
      <c r="D11" s="135">
        <v>146417</v>
      </c>
      <c r="E11" s="135">
        <v>146374</v>
      </c>
      <c r="F11" s="136">
        <v>43</v>
      </c>
      <c r="G11" s="134">
        <v>99.733653129999993</v>
      </c>
      <c r="H11" s="135">
        <v>0.26634687000000001</v>
      </c>
      <c r="I11" s="135">
        <v>150931</v>
      </c>
      <c r="J11" s="135">
        <v>150529</v>
      </c>
      <c r="K11" s="136">
        <v>402</v>
      </c>
      <c r="L11" s="134">
        <v>93.425905400000005</v>
      </c>
      <c r="M11" s="135">
        <v>6.5740945999999996</v>
      </c>
      <c r="N11" s="135">
        <v>148857</v>
      </c>
      <c r="O11" s="135">
        <v>139071</v>
      </c>
      <c r="P11" s="136">
        <v>9786</v>
      </c>
      <c r="Q11" s="219">
        <f t="shared" si="2"/>
        <v>8.9062773654300269</v>
      </c>
      <c r="R11" s="220">
        <f t="shared" si="3"/>
        <v>0.15881478919547792</v>
      </c>
      <c r="S11" s="220">
        <f t="shared" si="4"/>
        <v>6.5239457107076051</v>
      </c>
      <c r="T11" s="220">
        <f t="shared" si="5"/>
        <v>12.158558643396155</v>
      </c>
      <c r="U11" s="235">
        <f t="shared" si="6"/>
        <v>1</v>
      </c>
      <c r="V11" s="215">
        <f t="shared" si="7"/>
        <v>234.1122396051228</v>
      </c>
      <c r="W11" s="216">
        <f t="shared" si="8"/>
        <v>0.15114056825155239</v>
      </c>
      <c r="X11" s="216">
        <f t="shared" si="0"/>
        <v>174.08873544056431</v>
      </c>
      <c r="Y11" s="216">
        <f t="shared" si="1"/>
        <v>314.83105781786003</v>
      </c>
      <c r="Z11" s="233">
        <f t="shared" si="9"/>
        <v>1</v>
      </c>
    </row>
    <row r="12" spans="1:26">
      <c r="A12" s="133">
        <v>10</v>
      </c>
      <c r="B12" s="134">
        <v>99.949638190000002</v>
      </c>
      <c r="C12" s="135">
        <v>5.036181E-2</v>
      </c>
      <c r="D12" s="135">
        <v>37727</v>
      </c>
      <c r="E12" s="135">
        <v>37708</v>
      </c>
      <c r="F12" s="136">
        <v>19</v>
      </c>
      <c r="G12" s="134">
        <v>99.698222299999998</v>
      </c>
      <c r="H12" s="135">
        <v>0.30177769999999998</v>
      </c>
      <c r="I12" s="135">
        <v>39433</v>
      </c>
      <c r="J12" s="135">
        <v>39314</v>
      </c>
      <c r="K12" s="136">
        <v>119</v>
      </c>
      <c r="L12" s="134">
        <v>99.24637817</v>
      </c>
      <c r="M12" s="135">
        <v>0.75362183000000005</v>
      </c>
      <c r="N12" s="135">
        <v>42727</v>
      </c>
      <c r="O12" s="135">
        <v>42405</v>
      </c>
      <c r="P12" s="136">
        <v>322</v>
      </c>
      <c r="Q12" s="219">
        <f t="shared" si="2"/>
        <v>5.7549027088897367</v>
      </c>
      <c r="R12" s="220">
        <f t="shared" si="3"/>
        <v>0.24163047776696259</v>
      </c>
      <c r="S12" s="220">
        <f t="shared" si="4"/>
        <v>3.5839172284842484</v>
      </c>
      <c r="T12" s="220">
        <f t="shared" si="5"/>
        <v>9.2409793746250859</v>
      </c>
      <c r="U12" s="235">
        <f t="shared" si="6"/>
        <v>1</v>
      </c>
      <c r="V12" s="215">
        <f t="shared" si="7"/>
        <v>14.361183558930341</v>
      </c>
      <c r="W12" s="216">
        <f t="shared" si="8"/>
        <v>0.23053432644406516</v>
      </c>
      <c r="X12" s="216">
        <f t="shared" si="0"/>
        <v>9.1401948254318857</v>
      </c>
      <c r="Y12" s="216">
        <f t="shared" si="1"/>
        <v>22.564463575703467</v>
      </c>
      <c r="Z12" s="233">
        <f t="shared" si="9"/>
        <v>1</v>
      </c>
    </row>
    <row r="13" spans="1:26">
      <c r="A13" s="133">
        <v>11</v>
      </c>
      <c r="B13" s="134">
        <v>100</v>
      </c>
      <c r="C13" s="135">
        <v>0</v>
      </c>
      <c r="D13" s="135">
        <v>109448</v>
      </c>
      <c r="E13" s="135">
        <v>109448</v>
      </c>
      <c r="F13" s="136">
        <v>0</v>
      </c>
      <c r="G13" s="134">
        <v>99.977815100000001</v>
      </c>
      <c r="H13" s="135">
        <v>2.21849E-2</v>
      </c>
      <c r="I13" s="135">
        <v>31553</v>
      </c>
      <c r="J13" s="135">
        <v>31546</v>
      </c>
      <c r="K13" s="136">
        <v>7</v>
      </c>
      <c r="L13" s="134">
        <v>99.838130289999995</v>
      </c>
      <c r="M13" s="135">
        <v>0.16186971</v>
      </c>
      <c r="N13" s="135">
        <v>45098</v>
      </c>
      <c r="O13" s="135">
        <v>45025</v>
      </c>
      <c r="P13" s="136">
        <v>73</v>
      </c>
      <c r="Q13" s="219">
        <f t="shared" si="2"/>
        <v>27.755158969157129</v>
      </c>
      <c r="R13" s="220">
        <f t="shared" si="3"/>
        <v>1.0606794216023754</v>
      </c>
      <c r="S13" s="220">
        <f t="shared" si="4"/>
        <v>3.471164281082229</v>
      </c>
      <c r="T13" s="220">
        <f t="shared" si="5"/>
        <v>221.92808724195751</v>
      </c>
      <c r="U13" s="235">
        <f t="shared" si="6"/>
        <v>1</v>
      </c>
      <c r="V13" s="215">
        <f t="shared" si="7"/>
        <v>179.87886998623017</v>
      </c>
      <c r="W13" s="216">
        <f t="shared" si="8"/>
        <v>1.0067496508959777</v>
      </c>
      <c r="X13" s="216">
        <f t="shared" si="0"/>
        <v>25.004463878880681</v>
      </c>
      <c r="Y13" s="216">
        <f t="shared" si="1"/>
        <v>1294.0252598197897</v>
      </c>
      <c r="Z13" s="233">
        <f t="shared" si="9"/>
        <v>1</v>
      </c>
    </row>
    <row r="14" spans="1:26">
      <c r="A14" s="133">
        <v>12</v>
      </c>
      <c r="B14" s="134">
        <v>99.082078719999998</v>
      </c>
      <c r="C14" s="135">
        <v>0.91792127999999995</v>
      </c>
      <c r="D14" s="135">
        <v>112319</v>
      </c>
      <c r="E14" s="135">
        <v>111288</v>
      </c>
      <c r="F14" s="136">
        <v>1031</v>
      </c>
      <c r="G14" s="134">
        <v>19.271459490000002</v>
      </c>
      <c r="H14" s="135">
        <v>80.728540510000002</v>
      </c>
      <c r="I14" s="135">
        <v>116452</v>
      </c>
      <c r="J14" s="135">
        <v>22442</v>
      </c>
      <c r="K14" s="136">
        <v>94010</v>
      </c>
      <c r="L14" s="134">
        <v>26.068086940000001</v>
      </c>
      <c r="M14" s="135">
        <v>73.931913059999999</v>
      </c>
      <c r="N14" s="135">
        <v>138940</v>
      </c>
      <c r="O14" s="135">
        <v>36219</v>
      </c>
      <c r="P14" s="136">
        <v>102721</v>
      </c>
      <c r="Q14" s="219">
        <f t="shared" si="2"/>
        <v>451.72102569403211</v>
      </c>
      <c r="R14" s="220">
        <f t="shared" si="3"/>
        <v>3.2142996720915598E-2</v>
      </c>
      <c r="S14" s="220">
        <f t="shared" si="4"/>
        <v>424.14039297019963</v>
      </c>
      <c r="T14" s="220">
        <f t="shared" si="5"/>
        <v>481.09514782386049</v>
      </c>
      <c r="U14" s="235">
        <f t="shared" si="6"/>
        <v>1</v>
      </c>
      <c r="V14" s="215">
        <f t="shared" si="7"/>
        <v>305.83526644879055</v>
      </c>
      <c r="W14" s="216">
        <f t="shared" si="8"/>
        <v>3.1864116664546194E-2</v>
      </c>
      <c r="X14" s="216">
        <f t="shared" si="0"/>
        <v>287.31895593417471</v>
      </c>
      <c r="Y14" s="216">
        <f t="shared" si="1"/>
        <v>325.54486319806858</v>
      </c>
      <c r="Z14" s="233">
        <f t="shared" si="9"/>
        <v>1</v>
      </c>
    </row>
    <row r="15" spans="1:26">
      <c r="A15" s="133">
        <v>13</v>
      </c>
      <c r="B15" s="134">
        <v>99.994894729999999</v>
      </c>
      <c r="C15" s="135">
        <v>5.1052700000000003E-3</v>
      </c>
      <c r="D15" s="135">
        <v>97938</v>
      </c>
      <c r="E15" s="135">
        <v>97933</v>
      </c>
      <c r="F15" s="136">
        <v>5</v>
      </c>
      <c r="G15" s="134">
        <v>100</v>
      </c>
      <c r="H15" s="135">
        <v>0</v>
      </c>
      <c r="I15" s="135">
        <v>133852</v>
      </c>
      <c r="J15" s="135">
        <v>133852</v>
      </c>
      <c r="K15" s="136">
        <v>0</v>
      </c>
      <c r="L15" s="134">
        <v>99.555359030000005</v>
      </c>
      <c r="M15" s="135">
        <v>0.44464097000000002</v>
      </c>
      <c r="N15" s="135">
        <v>162828</v>
      </c>
      <c r="O15" s="135">
        <v>162104</v>
      </c>
      <c r="P15" s="136">
        <v>724</v>
      </c>
      <c r="Q15" s="219">
        <f t="shared" si="2"/>
        <v>0.12194223015795935</v>
      </c>
      <c r="R15" s="220">
        <f t="shared" si="3"/>
        <v>1.080131634805362</v>
      </c>
      <c r="S15" s="220">
        <f t="shared" si="4"/>
        <v>1.4680049646161654E-2</v>
      </c>
      <c r="T15" s="220">
        <f t="shared" si="5"/>
        <v>1.0129330522928253</v>
      </c>
      <c r="U15" s="235">
        <f t="shared" si="6"/>
        <v>0</v>
      </c>
      <c r="V15" s="215">
        <f t="shared" si="7"/>
        <v>73.000164502431545</v>
      </c>
      <c r="W15" s="216">
        <f t="shared" si="8"/>
        <v>0.40995409110176956</v>
      </c>
      <c r="X15" s="216">
        <f t="shared" si="0"/>
        <v>32.686157689852074</v>
      </c>
      <c r="Y15" s="216">
        <f t="shared" si="1"/>
        <v>163.03611051342824</v>
      </c>
      <c r="Z15" s="233">
        <f t="shared" si="9"/>
        <v>1</v>
      </c>
    </row>
    <row r="16" spans="1:26">
      <c r="A16" s="133">
        <v>14</v>
      </c>
      <c r="B16" s="134">
        <v>99.959272990000002</v>
      </c>
      <c r="C16" s="135">
        <v>4.0727010000000001E-2</v>
      </c>
      <c r="D16" s="135">
        <v>164510</v>
      </c>
      <c r="E16" s="135">
        <v>164443</v>
      </c>
      <c r="F16" s="136">
        <v>67</v>
      </c>
      <c r="G16" s="134">
        <v>99.968395740000005</v>
      </c>
      <c r="H16" s="135">
        <v>3.1604260000000002E-2</v>
      </c>
      <c r="I16" s="135">
        <v>145550</v>
      </c>
      <c r="J16" s="135">
        <v>145504</v>
      </c>
      <c r="K16" s="136">
        <v>46</v>
      </c>
      <c r="L16" s="134">
        <v>92.900204819999999</v>
      </c>
      <c r="M16" s="135">
        <v>7.0997951800000001</v>
      </c>
      <c r="N16" s="135">
        <v>172343</v>
      </c>
      <c r="O16" s="135">
        <v>160107</v>
      </c>
      <c r="P16" s="136">
        <v>12236</v>
      </c>
      <c r="Q16" s="219">
        <f t="shared" si="2"/>
        <v>0.78114032871318351</v>
      </c>
      <c r="R16" s="220">
        <f t="shared" si="3"/>
        <v>0.18972462099369131</v>
      </c>
      <c r="S16" s="220">
        <f t="shared" si="4"/>
        <v>0.53855765392967248</v>
      </c>
      <c r="T16" s="220">
        <f t="shared" si="5"/>
        <v>1.1329895855900709</v>
      </c>
      <c r="U16" s="235">
        <f t="shared" si="6"/>
        <v>0</v>
      </c>
      <c r="V16" s="215">
        <f t="shared" si="7"/>
        <v>184.82939714222312</v>
      </c>
      <c r="W16" s="216">
        <f t="shared" si="8"/>
        <v>0.12165495719541132</v>
      </c>
      <c r="X16" s="216">
        <f t="shared" si="0"/>
        <v>145.61840065438955</v>
      </c>
      <c r="Y16" s="216">
        <f t="shared" si="1"/>
        <v>234.5988274451486</v>
      </c>
      <c r="Z16" s="233">
        <f t="shared" si="9"/>
        <v>1</v>
      </c>
    </row>
    <row r="17" spans="1:26">
      <c r="A17" s="133">
        <v>15</v>
      </c>
      <c r="B17" s="134">
        <v>99.998709640000001</v>
      </c>
      <c r="C17" s="135">
        <v>1.2903599999999999E-3</v>
      </c>
      <c r="D17" s="135">
        <v>77498</v>
      </c>
      <c r="E17" s="135">
        <v>77497</v>
      </c>
      <c r="F17" s="136">
        <v>1</v>
      </c>
      <c r="G17" s="134">
        <v>99.998863560000004</v>
      </c>
      <c r="H17" s="135">
        <v>1.1364400000000001E-3</v>
      </c>
      <c r="I17" s="135">
        <v>87994</v>
      </c>
      <c r="J17" s="135">
        <v>87993</v>
      </c>
      <c r="K17" s="136">
        <v>1</v>
      </c>
      <c r="L17" s="134">
        <v>100</v>
      </c>
      <c r="M17" s="135">
        <v>0</v>
      </c>
      <c r="N17" s="135">
        <v>47721</v>
      </c>
      <c r="O17" s="135">
        <v>47721</v>
      </c>
      <c r="P17" s="136">
        <v>0</v>
      </c>
      <c r="Q17" s="219">
        <f t="shared" si="2"/>
        <v>0.88071913994135964</v>
      </c>
      <c r="R17" s="220">
        <f t="shared" si="3"/>
        <v>1.0000121339113897</v>
      </c>
      <c r="S17" s="220">
        <f t="shared" si="4"/>
        <v>0.12405375698769987</v>
      </c>
      <c r="T17" s="220">
        <f t="shared" si="5"/>
        <v>6.2526619289406682</v>
      </c>
      <c r="U17" s="235">
        <f t="shared" si="6"/>
        <v>0</v>
      </c>
      <c r="V17" s="215">
        <f t="shared" si="7"/>
        <v>0.81197351326432254</v>
      </c>
      <c r="W17" s="216">
        <f t="shared" si="8"/>
        <v>1.2247586938882078</v>
      </c>
      <c r="X17" s="216">
        <f t="shared" si="0"/>
        <v>7.3621763406030938E-2</v>
      </c>
      <c r="Y17" s="216">
        <f t="shared" si="1"/>
        <v>8.9552457825099872</v>
      </c>
      <c r="Z17" s="233">
        <f t="shared" si="9"/>
        <v>0</v>
      </c>
    </row>
    <row r="18" spans="1:26">
      <c r="A18" s="133">
        <v>16</v>
      </c>
      <c r="B18" s="134">
        <v>99.630442930000001</v>
      </c>
      <c r="C18" s="135">
        <v>0.36955706999999999</v>
      </c>
      <c r="D18" s="135">
        <v>130697</v>
      </c>
      <c r="E18" s="135">
        <v>130214</v>
      </c>
      <c r="F18" s="136">
        <v>483</v>
      </c>
      <c r="G18" s="134">
        <v>86.820387339999996</v>
      </c>
      <c r="H18" s="135">
        <v>13.17961266</v>
      </c>
      <c r="I18" s="135">
        <v>120565</v>
      </c>
      <c r="J18" s="135">
        <v>104675</v>
      </c>
      <c r="K18" s="136">
        <v>15890</v>
      </c>
      <c r="L18" s="134">
        <v>43.834037389999999</v>
      </c>
      <c r="M18" s="135">
        <v>56.165962610000001</v>
      </c>
      <c r="N18" s="135">
        <v>150082</v>
      </c>
      <c r="O18" s="135">
        <v>65787</v>
      </c>
      <c r="P18" s="136">
        <v>84295</v>
      </c>
      <c r="Q18" s="219">
        <f t="shared" si="2"/>
        <v>40.843200162863823</v>
      </c>
      <c r="R18" s="220">
        <f t="shared" si="3"/>
        <v>4.6327932171705714E-2</v>
      </c>
      <c r="S18" s="220">
        <f t="shared" si="4"/>
        <v>37.297921517743077</v>
      </c>
      <c r="T18" s="220">
        <f t="shared" si="5"/>
        <v>44.725468113556715</v>
      </c>
      <c r="U18" s="235">
        <f t="shared" si="6"/>
        <v>1</v>
      </c>
      <c r="V18" s="215">
        <f t="shared" si="7"/>
        <v>344.72750563166335</v>
      </c>
      <c r="W18" s="216">
        <f t="shared" si="8"/>
        <v>4.5835124182962726E-2</v>
      </c>
      <c r="X18" s="216">
        <f t="shared" si="0"/>
        <v>315.10862567609524</v>
      </c>
      <c r="Y18" s="216">
        <f t="shared" si="1"/>
        <v>377.13043520802518</v>
      </c>
      <c r="Z18" s="233">
        <f t="shared" si="9"/>
        <v>1</v>
      </c>
    </row>
    <row r="19" spans="1:26">
      <c r="A19" s="133">
        <v>17</v>
      </c>
      <c r="B19" s="134">
        <v>99.574503899999996</v>
      </c>
      <c r="C19" s="135">
        <v>0.42549609999999999</v>
      </c>
      <c r="D19" s="135">
        <v>106934</v>
      </c>
      <c r="E19" s="135">
        <v>106479</v>
      </c>
      <c r="F19" s="136">
        <v>455</v>
      </c>
      <c r="G19" s="134">
        <v>99.57891051</v>
      </c>
      <c r="H19" s="135">
        <v>0.42108949000000001</v>
      </c>
      <c r="I19" s="135">
        <v>108528</v>
      </c>
      <c r="J19" s="135">
        <v>108071</v>
      </c>
      <c r="K19" s="136">
        <v>457</v>
      </c>
      <c r="L19" s="134">
        <v>99.594847920000007</v>
      </c>
      <c r="M19" s="135">
        <v>0.40515208000000003</v>
      </c>
      <c r="N19" s="135">
        <v>115759</v>
      </c>
      <c r="O19" s="135">
        <v>115290</v>
      </c>
      <c r="P19" s="136">
        <v>469</v>
      </c>
      <c r="Q19" s="219">
        <f t="shared" si="2"/>
        <v>0.98959043548615411</v>
      </c>
      <c r="R19" s="220">
        <f t="shared" si="3"/>
        <v>6.6295045781875561E-2</v>
      </c>
      <c r="S19" s="220">
        <f t="shared" si="4"/>
        <v>0.86900846497330808</v>
      </c>
      <c r="T19" s="220">
        <f t="shared" si="5"/>
        <v>1.1269041320969817</v>
      </c>
      <c r="U19" s="235">
        <f t="shared" si="6"/>
        <v>0</v>
      </c>
      <c r="V19" s="215">
        <f t="shared" si="7"/>
        <v>0.95193139800173077</v>
      </c>
      <c r="W19" s="216">
        <f t="shared" si="8"/>
        <v>6.5868863429935517E-2</v>
      </c>
      <c r="X19" s="216">
        <f t="shared" si="0"/>
        <v>0.83663676096271444</v>
      </c>
      <c r="Y19" s="216">
        <f t="shared" si="1"/>
        <v>1.0831144754610109</v>
      </c>
      <c r="Z19" s="233">
        <f t="shared" si="9"/>
        <v>0</v>
      </c>
    </row>
    <row r="20" spans="1:26">
      <c r="A20" s="133">
        <v>18</v>
      </c>
      <c r="B20" s="134">
        <v>99.990820799999995</v>
      </c>
      <c r="C20" s="135">
        <v>9.1792000000000002E-3</v>
      </c>
      <c r="D20" s="135">
        <v>54471</v>
      </c>
      <c r="E20" s="135">
        <v>54466</v>
      </c>
      <c r="F20" s="136">
        <v>5</v>
      </c>
      <c r="G20" s="134">
        <v>99.990340779999997</v>
      </c>
      <c r="H20" s="135">
        <v>9.6592199999999996E-3</v>
      </c>
      <c r="I20" s="135">
        <v>51764</v>
      </c>
      <c r="J20" s="135">
        <v>51759</v>
      </c>
      <c r="K20" s="136">
        <v>5</v>
      </c>
      <c r="L20" s="134">
        <v>99.993366940000001</v>
      </c>
      <c r="M20" s="135">
        <v>6.6330599999999997E-3</v>
      </c>
      <c r="N20" s="135">
        <v>75380</v>
      </c>
      <c r="O20" s="135">
        <v>75375</v>
      </c>
      <c r="P20" s="136">
        <v>5</v>
      </c>
      <c r="Q20" s="219">
        <f t="shared" si="2"/>
        <v>1.0522990726429675</v>
      </c>
      <c r="R20" s="220">
        <f t="shared" si="3"/>
        <v>0.57738289982668345</v>
      </c>
      <c r="S20" s="220">
        <f t="shared" si="4"/>
        <v>0.33936022669354887</v>
      </c>
      <c r="T20" s="220">
        <f t="shared" si="5"/>
        <v>3.2630027068116045</v>
      </c>
      <c r="U20" s="235">
        <f t="shared" si="6"/>
        <v>0</v>
      </c>
      <c r="V20" s="215">
        <f t="shared" si="7"/>
        <v>0.72260401188707279</v>
      </c>
      <c r="W20" s="216">
        <f t="shared" si="8"/>
        <v>0.57737765794705331</v>
      </c>
      <c r="X20" s="216">
        <f t="shared" si="0"/>
        <v>0.23303791394878318</v>
      </c>
      <c r="Y20" s="216">
        <f t="shared" si="1"/>
        <v>2.2406506698736237</v>
      </c>
      <c r="Z20" s="233">
        <f t="shared" si="9"/>
        <v>0</v>
      </c>
    </row>
    <row r="21" spans="1:26">
      <c r="A21" s="133">
        <v>19</v>
      </c>
      <c r="B21" s="134">
        <v>99.293184479999994</v>
      </c>
      <c r="C21" s="135">
        <v>0.70681552000000003</v>
      </c>
      <c r="D21" s="135">
        <v>107666</v>
      </c>
      <c r="E21" s="135">
        <v>106905</v>
      </c>
      <c r="F21" s="136">
        <v>761</v>
      </c>
      <c r="G21" s="134">
        <v>99.265705490000002</v>
      </c>
      <c r="H21" s="135">
        <v>0.73429451000000001</v>
      </c>
      <c r="I21" s="135">
        <v>108131</v>
      </c>
      <c r="J21" s="135">
        <v>107337</v>
      </c>
      <c r="K21" s="136">
        <v>794</v>
      </c>
      <c r="L21" s="134">
        <v>99.535675589999997</v>
      </c>
      <c r="M21" s="135">
        <v>0.46432441000000002</v>
      </c>
      <c r="N21" s="135">
        <v>6461</v>
      </c>
      <c r="O21" s="135">
        <v>6431</v>
      </c>
      <c r="P21" s="136">
        <v>30</v>
      </c>
      <c r="Q21" s="219">
        <f t="shared" si="2"/>
        <v>1.0391081201585162</v>
      </c>
      <c r="R21" s="220">
        <f t="shared" si="3"/>
        <v>5.0880919511031603E-2</v>
      </c>
      <c r="S21" s="220">
        <f t="shared" si="4"/>
        <v>0.94048099875573776</v>
      </c>
      <c r="T21" s="220">
        <f t="shared" si="5"/>
        <v>1.1480781502315045</v>
      </c>
      <c r="U21" s="235">
        <f t="shared" si="6"/>
        <v>0</v>
      </c>
      <c r="V21" s="215">
        <f t="shared" si="7"/>
        <v>0.67618069429754113</v>
      </c>
      <c r="W21" s="216">
        <f t="shared" si="8"/>
        <v>0.18367151962916275</v>
      </c>
      <c r="X21" s="216">
        <f t="shared" si="0"/>
        <v>0.47175706538651047</v>
      </c>
      <c r="Y21" s="216">
        <f t="shared" si="1"/>
        <v>0.96918597491720493</v>
      </c>
      <c r="Z21" s="233">
        <f t="shared" si="9"/>
        <v>0</v>
      </c>
    </row>
    <row r="22" spans="1:26">
      <c r="A22" s="133">
        <v>29</v>
      </c>
      <c r="B22" s="134">
        <v>99.1861648</v>
      </c>
      <c r="C22" s="135">
        <v>0.81383519999999998</v>
      </c>
      <c r="D22" s="135">
        <v>60946</v>
      </c>
      <c r="E22" s="135">
        <v>60450</v>
      </c>
      <c r="F22" s="136">
        <v>496</v>
      </c>
      <c r="G22" s="134">
        <v>3.66453965</v>
      </c>
      <c r="H22" s="135">
        <v>96.335460350000005</v>
      </c>
      <c r="I22" s="135">
        <v>27425</v>
      </c>
      <c r="J22" s="135">
        <v>1005</v>
      </c>
      <c r="K22" s="136">
        <v>26420</v>
      </c>
      <c r="L22" s="134">
        <v>4.3963885700000001</v>
      </c>
      <c r="M22" s="135">
        <v>95.603611430000001</v>
      </c>
      <c r="N22" s="135">
        <v>32231</v>
      </c>
      <c r="O22" s="135">
        <v>1417</v>
      </c>
      <c r="P22" s="136">
        <v>30814</v>
      </c>
      <c r="Q22" s="219">
        <f t="shared" si="2"/>
        <v>3194.466742802741</v>
      </c>
      <c r="R22" s="220">
        <f t="shared" si="3"/>
        <v>5.5321778933835344E-2</v>
      </c>
      <c r="S22" s="220">
        <f t="shared" si="4"/>
        <v>2866.2068011746874</v>
      </c>
      <c r="T22" s="220">
        <f t="shared" si="5"/>
        <v>3560.321525540478</v>
      </c>
      <c r="U22" s="235">
        <f t="shared" si="6"/>
        <v>1</v>
      </c>
      <c r="V22" s="215">
        <f t="shared" si="7"/>
        <v>2643.2183581034869</v>
      </c>
      <c r="W22" s="216">
        <f t="shared" si="8"/>
        <v>5.2595485585442005E-2</v>
      </c>
      <c r="X22" s="216">
        <f t="shared" si="0"/>
        <v>2384.3107717412299</v>
      </c>
      <c r="Y22" s="216">
        <f t="shared" si="1"/>
        <v>2930.2402066963259</v>
      </c>
      <c r="Z22" s="233">
        <f t="shared" si="9"/>
        <v>1</v>
      </c>
    </row>
    <row r="23" spans="1:26">
      <c r="A23" s="133">
        <v>30</v>
      </c>
      <c r="B23" s="134">
        <v>99.247454629999993</v>
      </c>
      <c r="C23" s="135">
        <v>0.75254536999999999</v>
      </c>
      <c r="D23" s="135">
        <v>18072</v>
      </c>
      <c r="E23" s="135">
        <v>17936</v>
      </c>
      <c r="F23" s="136">
        <v>136</v>
      </c>
      <c r="G23" s="134">
        <v>20.10281719</v>
      </c>
      <c r="H23" s="135">
        <v>79.897182810000004</v>
      </c>
      <c r="I23" s="135">
        <v>24315</v>
      </c>
      <c r="J23" s="135">
        <v>4888</v>
      </c>
      <c r="K23" s="136">
        <v>19427</v>
      </c>
      <c r="L23" s="134">
        <v>25.538733560000001</v>
      </c>
      <c r="M23" s="135">
        <v>74.461266440000003</v>
      </c>
      <c r="N23" s="135">
        <v>9049</v>
      </c>
      <c r="O23" s="135">
        <v>2311</v>
      </c>
      <c r="P23" s="136">
        <v>6738</v>
      </c>
      <c r="Q23" s="219">
        <f t="shared" si="2"/>
        <v>520.28020000209017</v>
      </c>
      <c r="R23" s="220">
        <f t="shared" si="3"/>
        <v>8.7241238321965564E-2</v>
      </c>
      <c r="S23" s="220">
        <f t="shared" si="4"/>
        <v>438.50652215919632</v>
      </c>
      <c r="T23" s="220">
        <f t="shared" si="5"/>
        <v>617.30321633834797</v>
      </c>
      <c r="U23" s="235">
        <f t="shared" si="6"/>
        <v>1</v>
      </c>
      <c r="V23" s="215">
        <f t="shared" si="7"/>
        <v>381.62504419973226</v>
      </c>
      <c r="W23" s="216">
        <f t="shared" si="8"/>
        <v>8.9083874390002635E-2</v>
      </c>
      <c r="X23" s="216">
        <f t="shared" si="0"/>
        <v>320.48458326626201</v>
      </c>
      <c r="Y23" s="216">
        <f t="shared" si="1"/>
        <v>454.42957934563157</v>
      </c>
      <c r="Z23" s="233">
        <f t="shared" si="9"/>
        <v>1</v>
      </c>
    </row>
    <row r="24" spans="1:26">
      <c r="A24" s="133">
        <v>31</v>
      </c>
      <c r="B24" s="134">
        <v>99.07907711</v>
      </c>
      <c r="C24" s="135">
        <v>0.92092289000000005</v>
      </c>
      <c r="D24" s="135">
        <v>152130</v>
      </c>
      <c r="E24" s="135">
        <v>150729</v>
      </c>
      <c r="F24" s="136">
        <v>1401</v>
      </c>
      <c r="G24" s="134">
        <v>11.136193609999999</v>
      </c>
      <c r="H24" s="135">
        <v>88.863806389999993</v>
      </c>
      <c r="I24" s="135">
        <v>153715</v>
      </c>
      <c r="J24" s="135">
        <v>17118</v>
      </c>
      <c r="K24" s="136">
        <v>136597</v>
      </c>
      <c r="L24" s="134">
        <v>11.290288049999999</v>
      </c>
      <c r="M24" s="135">
        <v>88.709711949999999</v>
      </c>
      <c r="N24" s="135">
        <v>140147</v>
      </c>
      <c r="O24" s="135">
        <v>15823</v>
      </c>
      <c r="P24" s="136">
        <v>124324</v>
      </c>
      <c r="Q24" s="219">
        <f t="shared" si="2"/>
        <v>857.86240213779206</v>
      </c>
      <c r="R24" s="220">
        <f t="shared" si="3"/>
        <v>2.802920832894221E-2</v>
      </c>
      <c r="S24" s="220">
        <f t="shared" si="4"/>
        <v>812.00497568496132</v>
      </c>
      <c r="T24" s="220">
        <f t="shared" si="5"/>
        <v>906.30959543177119</v>
      </c>
      <c r="U24" s="235">
        <f t="shared" si="6"/>
        <v>1</v>
      </c>
      <c r="V24" s="215">
        <f t="shared" si="7"/>
        <v>844.68324401872815</v>
      </c>
      <c r="W24" s="216">
        <f t="shared" si="8"/>
        <v>2.8127206087381031E-2</v>
      </c>
      <c r="X24" s="216">
        <f t="shared" si="0"/>
        <v>799.37675995878556</v>
      </c>
      <c r="Y24" s="216">
        <f t="shared" si="1"/>
        <v>892.55757543262666</v>
      </c>
      <c r="Z24" s="233">
        <f t="shared" si="9"/>
        <v>1</v>
      </c>
    </row>
    <row r="25" spans="1:26">
      <c r="A25" s="133">
        <v>32</v>
      </c>
      <c r="B25" s="134">
        <v>99.996615869999999</v>
      </c>
      <c r="C25" s="135">
        <v>3.38413E-3</v>
      </c>
      <c r="D25" s="135">
        <v>88649</v>
      </c>
      <c r="E25" s="135">
        <v>88646</v>
      </c>
      <c r="F25" s="136">
        <v>3</v>
      </c>
      <c r="G25" s="134">
        <v>99.997826869999997</v>
      </c>
      <c r="H25" s="135">
        <v>2.1731300000000001E-3</v>
      </c>
      <c r="I25" s="135">
        <v>92033</v>
      </c>
      <c r="J25" s="135">
        <v>92031</v>
      </c>
      <c r="K25" s="136">
        <v>2</v>
      </c>
      <c r="L25" s="134">
        <v>98.970418480000006</v>
      </c>
      <c r="M25" s="135">
        <v>1.02958152</v>
      </c>
      <c r="N25" s="135">
        <v>85763</v>
      </c>
      <c r="O25" s="135">
        <v>84880</v>
      </c>
      <c r="P25" s="136">
        <v>883</v>
      </c>
      <c r="Q25" s="219">
        <f t="shared" si="2"/>
        <v>0.72241448626564675</v>
      </c>
      <c r="R25" s="220">
        <f t="shared" si="3"/>
        <v>0.76377711396502668</v>
      </c>
      <c r="S25" s="220">
        <f t="shared" si="4"/>
        <v>0.16167625527669782</v>
      </c>
      <c r="T25" s="220">
        <f t="shared" si="5"/>
        <v>3.2279488974635888</v>
      </c>
      <c r="U25" s="235">
        <f t="shared" si="6"/>
        <v>0</v>
      </c>
      <c r="V25" s="215">
        <f t="shared" si="7"/>
        <v>230.80532745844181</v>
      </c>
      <c r="W25" s="216">
        <f t="shared" si="8"/>
        <v>0.50115295431296925</v>
      </c>
      <c r="X25" s="216">
        <f t="shared" si="0"/>
        <v>86.428270442820121</v>
      </c>
      <c r="Y25" s="216">
        <f t="shared" si="1"/>
        <v>616.3619717282445</v>
      </c>
      <c r="Z25" s="233">
        <f t="shared" si="9"/>
        <v>1</v>
      </c>
    </row>
    <row r="26" spans="1:26">
      <c r="A26" s="133">
        <v>34</v>
      </c>
      <c r="B26" s="134">
        <v>99.959755610000002</v>
      </c>
      <c r="C26" s="135">
        <v>4.0244389999999998E-2</v>
      </c>
      <c r="D26" s="135">
        <v>191331</v>
      </c>
      <c r="E26" s="135">
        <v>191254</v>
      </c>
      <c r="F26" s="136">
        <v>77</v>
      </c>
      <c r="G26" s="134">
        <v>99.955772690000003</v>
      </c>
      <c r="H26" s="135">
        <v>4.4227309999999999E-2</v>
      </c>
      <c r="I26" s="135">
        <v>194450</v>
      </c>
      <c r="J26" s="135">
        <v>194364</v>
      </c>
      <c r="K26" s="136">
        <v>86</v>
      </c>
      <c r="L26" s="134">
        <v>99.962273370000005</v>
      </c>
      <c r="M26" s="135">
        <v>3.7726629999999997E-2</v>
      </c>
      <c r="N26" s="135">
        <v>188196</v>
      </c>
      <c r="O26" s="135">
        <v>188125</v>
      </c>
      <c r="P26" s="136">
        <v>71</v>
      </c>
      <c r="Q26" s="219">
        <f t="shared" si="2"/>
        <v>1.0975375433611227</v>
      </c>
      <c r="R26" s="220">
        <f t="shared" si="3"/>
        <v>0.15596518609861684</v>
      </c>
      <c r="S26" s="220">
        <f t="shared" si="4"/>
        <v>0.80846111909276752</v>
      </c>
      <c r="T26" s="220">
        <f t="shared" si="5"/>
        <v>1.4899772303693766</v>
      </c>
      <c r="U26" s="235">
        <f t="shared" si="6"/>
        <v>0</v>
      </c>
      <c r="V26" s="215">
        <f t="shared" si="7"/>
        <v>0.93842997205637135</v>
      </c>
      <c r="W26" s="216">
        <f t="shared" si="8"/>
        <v>0.16346236850491916</v>
      </c>
      <c r="X26" s="216">
        <f t="shared" si="0"/>
        <v>0.68117687045277597</v>
      </c>
      <c r="Y26" s="216">
        <f t="shared" si="1"/>
        <v>1.2928372213641903</v>
      </c>
      <c r="Z26" s="233">
        <f t="shared" si="9"/>
        <v>0</v>
      </c>
    </row>
    <row r="27" spans="1:26">
      <c r="A27" s="133">
        <v>37</v>
      </c>
      <c r="B27" s="134">
        <v>98.681503960000001</v>
      </c>
      <c r="C27" s="135">
        <v>1.3184960400000001</v>
      </c>
      <c r="D27" s="135">
        <v>59310</v>
      </c>
      <c r="E27" s="135">
        <v>58528</v>
      </c>
      <c r="F27" s="136">
        <v>782</v>
      </c>
      <c r="G27" s="134">
        <v>6.9291317399999999</v>
      </c>
      <c r="H27" s="135">
        <v>93.070868259999997</v>
      </c>
      <c r="I27" s="135">
        <v>74194</v>
      </c>
      <c r="J27" s="135">
        <v>5141</v>
      </c>
      <c r="K27" s="136">
        <v>69053</v>
      </c>
      <c r="L27" s="134">
        <v>5.3607433999999996</v>
      </c>
      <c r="M27" s="135">
        <v>94.639256599999996</v>
      </c>
      <c r="N27" s="135">
        <v>68442</v>
      </c>
      <c r="O27" s="135">
        <v>3669</v>
      </c>
      <c r="P27" s="136">
        <v>64773</v>
      </c>
      <c r="Q27" s="219">
        <f t="shared" si="2"/>
        <v>1003.8437285311707</v>
      </c>
      <c r="R27" s="220">
        <f t="shared" si="3"/>
        <v>3.8770904465860651E-2</v>
      </c>
      <c r="S27" s="220">
        <f t="shared" si="4"/>
        <v>930.38703525126846</v>
      </c>
      <c r="T27" s="220">
        <f t="shared" si="5"/>
        <v>1083.1000359320497</v>
      </c>
      <c r="U27" s="235">
        <f t="shared" si="6"/>
        <v>1</v>
      </c>
      <c r="V27" s="215">
        <f t="shared" si="7"/>
        <v>1319.3013129826247</v>
      </c>
      <c r="W27" s="216">
        <f t="shared" si="8"/>
        <v>3.9776156333715902E-2</v>
      </c>
      <c r="X27" s="216">
        <f t="shared" si="0"/>
        <v>1220.3540501741329</v>
      </c>
      <c r="Y27" s="216">
        <f t="shared" si="1"/>
        <v>1426.2712974069434</v>
      </c>
      <c r="Z27" s="233">
        <f t="shared" si="9"/>
        <v>1</v>
      </c>
    </row>
    <row r="28" spans="1:26">
      <c r="A28" s="133">
        <v>38</v>
      </c>
      <c r="B28" s="134">
        <v>99.825602790000005</v>
      </c>
      <c r="C28" s="135">
        <v>0.17439721</v>
      </c>
      <c r="D28" s="135">
        <v>62501</v>
      </c>
      <c r="E28" s="135">
        <v>62392</v>
      </c>
      <c r="F28" s="136">
        <v>109</v>
      </c>
      <c r="G28" s="134">
        <v>99.590018619999995</v>
      </c>
      <c r="H28" s="135">
        <v>0.40998138000000001</v>
      </c>
      <c r="I28" s="135">
        <v>45124</v>
      </c>
      <c r="J28" s="135">
        <v>44939</v>
      </c>
      <c r="K28" s="136">
        <v>185</v>
      </c>
      <c r="L28" s="134">
        <v>26.12990203</v>
      </c>
      <c r="M28" s="135">
        <v>73.870097970000003</v>
      </c>
      <c r="N28" s="135">
        <v>37459</v>
      </c>
      <c r="O28" s="135">
        <v>9788</v>
      </c>
      <c r="P28" s="136">
        <v>27671</v>
      </c>
      <c r="Q28" s="219">
        <f t="shared" si="2"/>
        <v>2.3475943682485738</v>
      </c>
      <c r="R28" s="220">
        <f t="shared" si="3"/>
        <v>0.12043891608328636</v>
      </c>
      <c r="S28" s="220">
        <f t="shared" si="4"/>
        <v>1.8539729097210644</v>
      </c>
      <c r="T28" s="220">
        <f t="shared" si="5"/>
        <v>2.9726428519721986</v>
      </c>
      <c r="U28" s="235">
        <f t="shared" si="6"/>
        <v>1</v>
      </c>
      <c r="V28" s="215">
        <f t="shared" si="7"/>
        <v>1603.4130108934889</v>
      </c>
      <c r="W28" s="216">
        <f t="shared" si="8"/>
        <v>9.6152117098651291E-2</v>
      </c>
      <c r="X28" s="216">
        <f t="shared" si="0"/>
        <v>1328.0030392525559</v>
      </c>
      <c r="Y28" s="216">
        <f t="shared" si="1"/>
        <v>1935.9393069985226</v>
      </c>
      <c r="Z28" s="233">
        <f t="shared" si="9"/>
        <v>1</v>
      </c>
    </row>
    <row r="29" spans="1:26">
      <c r="A29" s="133">
        <v>39</v>
      </c>
      <c r="B29" s="134">
        <v>99.760784950000001</v>
      </c>
      <c r="C29" s="135">
        <v>0.23921505000000001</v>
      </c>
      <c r="D29" s="135">
        <v>73992</v>
      </c>
      <c r="E29" s="135">
        <v>73815</v>
      </c>
      <c r="F29" s="136">
        <v>177</v>
      </c>
      <c r="G29" s="134">
        <v>99.738394749999998</v>
      </c>
      <c r="H29" s="135">
        <v>0.26160525000000001</v>
      </c>
      <c r="I29" s="135">
        <v>17966</v>
      </c>
      <c r="J29" s="135">
        <v>17919</v>
      </c>
      <c r="K29" s="136">
        <v>47</v>
      </c>
      <c r="L29" s="134">
        <v>98.987726179999996</v>
      </c>
      <c r="M29" s="135">
        <v>1.0122738200000001</v>
      </c>
      <c r="N29" s="135">
        <v>7903</v>
      </c>
      <c r="O29" s="135">
        <v>7823</v>
      </c>
      <c r="P29" s="136">
        <v>80</v>
      </c>
      <c r="Q29" s="219">
        <f t="shared" si="2"/>
        <v>1.1107945425361156</v>
      </c>
      <c r="R29" s="220">
        <f t="shared" si="3"/>
        <v>0.16285165529183654</v>
      </c>
      <c r="S29" s="220">
        <f t="shared" si="4"/>
        <v>0.80725661004598415</v>
      </c>
      <c r="T29" s="220">
        <f t="shared" si="5"/>
        <v>1.5284662898675221</v>
      </c>
      <c r="U29" s="235">
        <f t="shared" si="6"/>
        <v>0</v>
      </c>
      <c r="V29" s="215">
        <f t="shared" si="7"/>
        <v>4.2932549803543116</v>
      </c>
      <c r="W29" s="216">
        <f t="shared" si="8"/>
        <v>0.13455487950949838</v>
      </c>
      <c r="X29" s="216">
        <f t="shared" si="0"/>
        <v>3.2980045972439331</v>
      </c>
      <c r="Y29" s="216">
        <f t="shared" si="1"/>
        <v>5.5888455527746483</v>
      </c>
      <c r="Z29" s="233">
        <f t="shared" si="9"/>
        <v>1</v>
      </c>
    </row>
    <row r="30" spans="1:26">
      <c r="A30" s="133">
        <v>40</v>
      </c>
      <c r="B30" s="134">
        <v>99.912125520000004</v>
      </c>
      <c r="C30" s="135">
        <v>8.7874480000000005E-2</v>
      </c>
      <c r="D30" s="135">
        <v>259461</v>
      </c>
      <c r="E30" s="135">
        <v>259233</v>
      </c>
      <c r="F30" s="136">
        <v>228</v>
      </c>
      <c r="G30" s="134">
        <v>99.913553910000005</v>
      </c>
      <c r="H30" s="135">
        <v>8.6446090000000003E-2</v>
      </c>
      <c r="I30" s="135">
        <v>286884</v>
      </c>
      <c r="J30" s="135">
        <v>286636</v>
      </c>
      <c r="K30" s="136">
        <v>248</v>
      </c>
      <c r="L30" s="134">
        <v>99.766052779999995</v>
      </c>
      <c r="M30" s="135">
        <v>0.23394722000000001</v>
      </c>
      <c r="N30" s="135">
        <v>277413</v>
      </c>
      <c r="O30" s="135">
        <v>276764</v>
      </c>
      <c r="P30" s="136">
        <v>649</v>
      </c>
      <c r="Q30" s="219">
        <f t="shared" si="2"/>
        <v>0.98338499222873266</v>
      </c>
      <c r="R30" s="220">
        <f t="shared" si="3"/>
        <v>9.1598159020410241E-2</v>
      </c>
      <c r="S30" s="220">
        <f t="shared" si="4"/>
        <v>0.8217763699955537</v>
      </c>
      <c r="T30" s="220">
        <f t="shared" si="5"/>
        <v>1.1767751887851641</v>
      </c>
      <c r="U30" s="235">
        <f t="shared" si="6"/>
        <v>0</v>
      </c>
      <c r="V30" s="215">
        <f t="shared" si="7"/>
        <v>2.6586346921311783</v>
      </c>
      <c r="W30" s="216">
        <f t="shared" si="8"/>
        <v>7.6894372081814363E-2</v>
      </c>
      <c r="X30" s="216">
        <f t="shared" si="0"/>
        <v>2.2866771740125631</v>
      </c>
      <c r="Y30" s="216">
        <f t="shared" si="1"/>
        <v>3.0910958951849894</v>
      </c>
      <c r="Z30" s="233">
        <f t="shared" si="9"/>
        <v>1</v>
      </c>
    </row>
    <row r="31" spans="1:26">
      <c r="A31" s="133">
        <v>42</v>
      </c>
      <c r="B31" s="134">
        <v>99.984447680000002</v>
      </c>
      <c r="C31" s="135">
        <v>1.555232E-2</v>
      </c>
      <c r="D31" s="135">
        <v>141458</v>
      </c>
      <c r="E31" s="135">
        <v>141436</v>
      </c>
      <c r="F31" s="136">
        <v>22</v>
      </c>
      <c r="G31" s="134">
        <v>99.988446060000001</v>
      </c>
      <c r="H31" s="135">
        <v>1.155394E-2</v>
      </c>
      <c r="I31" s="135">
        <v>155791</v>
      </c>
      <c r="J31" s="135">
        <v>155773</v>
      </c>
      <c r="K31" s="136">
        <v>18</v>
      </c>
      <c r="L31" s="134">
        <v>99.976653060000004</v>
      </c>
      <c r="M31" s="135">
        <v>2.334694E-2</v>
      </c>
      <c r="N31" s="135">
        <v>158479</v>
      </c>
      <c r="O31" s="135">
        <v>158442</v>
      </c>
      <c r="P31" s="136">
        <v>37</v>
      </c>
      <c r="Q31" s="219">
        <f t="shared" si="2"/>
        <v>0.75005624089748746</v>
      </c>
      <c r="R31" s="220">
        <f t="shared" si="3"/>
        <v>0.31003762619911301</v>
      </c>
      <c r="S31" s="220">
        <f t="shared" si="4"/>
        <v>0.40849286353952036</v>
      </c>
      <c r="T31" s="220">
        <f t="shared" si="5"/>
        <v>1.3772195666640858</v>
      </c>
      <c r="U31" s="235">
        <f t="shared" si="6"/>
        <v>0</v>
      </c>
      <c r="V31" s="215">
        <f t="shared" si="7"/>
        <v>1.4748428251114307</v>
      </c>
      <c r="W31" s="216">
        <f t="shared" si="8"/>
        <v>0.26421096125434679</v>
      </c>
      <c r="X31" s="216">
        <f t="shared" si="0"/>
        <v>0.87870850347523155</v>
      </c>
      <c r="Y31" s="216">
        <f t="shared" si="1"/>
        <v>2.475407202934822</v>
      </c>
      <c r="Z31" s="233">
        <f t="shared" si="9"/>
        <v>0</v>
      </c>
    </row>
    <row r="32" spans="1:26">
      <c r="A32" s="133">
        <v>43</v>
      </c>
      <c r="B32" s="137">
        <v>99.998622549999993</v>
      </c>
      <c r="C32" s="138">
        <v>1.3774499999999999E-3</v>
      </c>
      <c r="D32" s="138">
        <v>217793</v>
      </c>
      <c r="E32" s="138">
        <v>217790</v>
      </c>
      <c r="F32" s="139">
        <v>3</v>
      </c>
      <c r="G32" s="137">
        <v>99.997812659999994</v>
      </c>
      <c r="H32" s="138">
        <v>2.1873399999999999E-3</v>
      </c>
      <c r="I32" s="138">
        <v>228588</v>
      </c>
      <c r="J32" s="138">
        <v>228583</v>
      </c>
      <c r="K32" s="139">
        <v>5</v>
      </c>
      <c r="L32" s="137">
        <v>99.999165919999996</v>
      </c>
      <c r="M32" s="138">
        <v>8.3407999999999996E-4</v>
      </c>
      <c r="N32" s="138">
        <v>239785</v>
      </c>
      <c r="O32" s="138">
        <v>239783</v>
      </c>
      <c r="P32" s="139">
        <v>2</v>
      </c>
      <c r="Q32" s="221">
        <f t="shared" si="2"/>
        <v>1.4291748328841913</v>
      </c>
      <c r="R32" s="222">
        <f t="shared" si="3"/>
        <v>0.64550416961009349</v>
      </c>
      <c r="S32" s="222">
        <f t="shared" si="4"/>
        <v>0.40329340305246769</v>
      </c>
      <c r="T32" s="222">
        <f t="shared" si="5"/>
        <v>5.0646519072463612</v>
      </c>
      <c r="U32" s="236">
        <f t="shared" si="6"/>
        <v>0</v>
      </c>
      <c r="V32" s="217">
        <f t="shared" si="7"/>
        <v>0.68120996396757083</v>
      </c>
      <c r="W32" s="218">
        <f t="shared" si="8"/>
        <v>0.76376835186549819</v>
      </c>
      <c r="X32" s="218">
        <f t="shared" si="0"/>
        <v>0.15245730751096542</v>
      </c>
      <c r="Y32" s="218">
        <f t="shared" si="1"/>
        <v>3.0437833553850666</v>
      </c>
      <c r="Z32" s="234">
        <f t="shared" si="9"/>
        <v>0</v>
      </c>
    </row>
    <row r="34" spans="17:17">
      <c r="Q34" s="149" t="s">
        <v>89</v>
      </c>
    </row>
  </sheetData>
  <mergeCells count="5">
    <mergeCell ref="V1:Z1"/>
    <mergeCell ref="B1:F1"/>
    <mergeCell ref="G1:K1"/>
    <mergeCell ref="L1:P1"/>
    <mergeCell ref="Q1:U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D4B79-EF1C-464C-96B5-9B118670A27F}">
  <dimension ref="A1:Z34"/>
  <sheetViews>
    <sheetView workbookViewId="0">
      <selection activeCell="Z32" sqref="Q30:Z32"/>
    </sheetView>
  </sheetViews>
  <sheetFormatPr baseColWidth="10" defaultRowHeight="15"/>
  <sheetData>
    <row r="1" spans="1:26">
      <c r="A1" s="133"/>
      <c r="B1" s="304" t="s">
        <v>46</v>
      </c>
      <c r="C1" s="305"/>
      <c r="D1" s="305"/>
      <c r="E1" s="305"/>
      <c r="F1" s="306"/>
      <c r="G1" s="304" t="s">
        <v>47</v>
      </c>
      <c r="H1" s="305"/>
      <c r="I1" s="305"/>
      <c r="J1" s="305"/>
      <c r="K1" s="306"/>
      <c r="L1" s="304" t="s">
        <v>48</v>
      </c>
      <c r="M1" s="305"/>
      <c r="N1" s="305"/>
      <c r="O1" s="305"/>
      <c r="P1" s="306"/>
      <c r="Q1" s="298" t="s">
        <v>91</v>
      </c>
      <c r="R1" s="299"/>
      <c r="S1" s="299"/>
      <c r="T1" s="299"/>
      <c r="U1" s="300"/>
      <c r="V1" s="298" t="s">
        <v>92</v>
      </c>
      <c r="W1" s="299"/>
      <c r="X1" s="299"/>
      <c r="Y1" s="299"/>
      <c r="Z1" s="300"/>
    </row>
    <row r="2" spans="1:26">
      <c r="A2" s="223" t="s">
        <v>93</v>
      </c>
      <c r="B2" s="140" t="s">
        <v>40</v>
      </c>
      <c r="C2" s="141" t="s">
        <v>41</v>
      </c>
      <c r="D2" s="141" t="s">
        <v>42</v>
      </c>
      <c r="E2" s="141" t="s">
        <v>44</v>
      </c>
      <c r="F2" s="142" t="s">
        <v>45</v>
      </c>
      <c r="G2" s="140" t="s">
        <v>40</v>
      </c>
      <c r="H2" s="141" t="s">
        <v>41</v>
      </c>
      <c r="I2" s="141" t="s">
        <v>42</v>
      </c>
      <c r="J2" s="141" t="s">
        <v>44</v>
      </c>
      <c r="K2" s="142" t="s">
        <v>45</v>
      </c>
      <c r="L2" s="140" t="s">
        <v>40</v>
      </c>
      <c r="M2" s="141" t="s">
        <v>41</v>
      </c>
      <c r="N2" s="141" t="s">
        <v>42</v>
      </c>
      <c r="O2" s="141" t="s">
        <v>44</v>
      </c>
      <c r="P2" s="142" t="s">
        <v>45</v>
      </c>
      <c r="Q2" s="227" t="s">
        <v>84</v>
      </c>
      <c r="R2" s="228" t="s">
        <v>81</v>
      </c>
      <c r="S2" s="228" t="s">
        <v>82</v>
      </c>
      <c r="T2" s="228" t="s">
        <v>82</v>
      </c>
      <c r="U2" s="229" t="s">
        <v>86</v>
      </c>
      <c r="V2" s="230" t="s">
        <v>83</v>
      </c>
      <c r="W2" s="231" t="s">
        <v>81</v>
      </c>
      <c r="X2" s="231" t="s">
        <v>82</v>
      </c>
      <c r="Y2" s="231" t="s">
        <v>82</v>
      </c>
      <c r="Z2" s="232" t="s">
        <v>86</v>
      </c>
    </row>
    <row r="3" spans="1:26">
      <c r="A3" s="133">
        <v>1</v>
      </c>
      <c r="B3" s="134">
        <v>99.33431539</v>
      </c>
      <c r="C3" s="135">
        <v>0.66568461000000001</v>
      </c>
      <c r="D3" s="135">
        <v>107258</v>
      </c>
      <c r="E3" s="135">
        <v>106544</v>
      </c>
      <c r="F3" s="136">
        <v>714</v>
      </c>
      <c r="G3" s="134">
        <v>47.08426043</v>
      </c>
      <c r="H3" s="135">
        <v>52.91573957</v>
      </c>
      <c r="I3" s="135">
        <v>127189</v>
      </c>
      <c r="J3" s="135">
        <v>59886</v>
      </c>
      <c r="K3" s="136">
        <v>67303</v>
      </c>
      <c r="L3" s="134">
        <v>52.67847269</v>
      </c>
      <c r="M3" s="135">
        <v>47.32152731</v>
      </c>
      <c r="N3" s="135">
        <v>126602</v>
      </c>
      <c r="O3" s="135">
        <v>66692</v>
      </c>
      <c r="P3" s="136">
        <v>59910</v>
      </c>
      <c r="Q3" s="219">
        <f>((K3+1)*(E3+1))/((J3+1)*(F3+1))</f>
        <v>167.46935586496761</v>
      </c>
      <c r="R3" s="220">
        <f>SQRT(1/(K3+1)+1/(J3+1)+1/(F3+1)+1/(E3+1))</f>
        <v>3.7941312271413584E-2</v>
      </c>
      <c r="S3" s="220">
        <f>EXP(LN(Q3)-1.96*R3)</f>
        <v>155.46729880283104</v>
      </c>
      <c r="T3" s="220">
        <f>EXP(LN(Q3)+1.96*R3)</f>
        <v>180.3979703114033</v>
      </c>
      <c r="U3" s="235">
        <f>IF(S3&gt;1,1,0)</f>
        <v>1</v>
      </c>
      <c r="V3" s="215">
        <f>((P3+1)*(E3+1))/((O3+1)*(F3+1))</f>
        <v>133.86077873365895</v>
      </c>
      <c r="W3" s="216">
        <f>SQRT(1/(P3+1)+1/(O3+1)+1/(F3+1)+1/(E3+1))</f>
        <v>3.7943017896919159E-2</v>
      </c>
      <c r="X3" s="216">
        <f t="shared" ref="X3:X32" si="0">EXP(LN(V3)-1.96*W3)</f>
        <v>124.26693830861697</v>
      </c>
      <c r="Y3" s="216">
        <f t="shared" ref="Y3:Y32" si="1">EXP(LN(V3)+1.96*W3)</f>
        <v>144.19529705222536</v>
      </c>
      <c r="Z3" s="233">
        <f>IF(X3&gt;1,1,0)</f>
        <v>1</v>
      </c>
    </row>
    <row r="4" spans="1:26">
      <c r="A4" s="133">
        <v>2</v>
      </c>
      <c r="B4" s="134">
        <v>99.994451459999993</v>
      </c>
      <c r="C4" s="135">
        <v>5.5485400000000002E-3</v>
      </c>
      <c r="D4" s="135">
        <v>72091</v>
      </c>
      <c r="E4" s="135">
        <v>72087</v>
      </c>
      <c r="F4" s="136">
        <v>4</v>
      </c>
      <c r="G4" s="134">
        <v>99.980364109999996</v>
      </c>
      <c r="H4" s="135">
        <v>1.963589E-2</v>
      </c>
      <c r="I4" s="135">
        <v>35649</v>
      </c>
      <c r="J4" s="135">
        <v>35642</v>
      </c>
      <c r="K4" s="136">
        <v>7</v>
      </c>
      <c r="L4" s="134">
        <v>99.987636879999997</v>
      </c>
      <c r="M4" s="135">
        <v>1.236312E-2</v>
      </c>
      <c r="N4" s="135">
        <v>56620</v>
      </c>
      <c r="O4" s="135">
        <v>56613</v>
      </c>
      <c r="P4" s="136">
        <v>7</v>
      </c>
      <c r="Q4" s="219">
        <f t="shared" ref="Q4:Q32" si="2">((K4+1)*(E4+1))/((J4+1)*(F4+1))</f>
        <v>3.2360014589119883</v>
      </c>
      <c r="R4" s="220">
        <f t="shared" ref="R4:R32" si="3">SQRT(1/(K4+1)+1/(J4+1)+1/(F4+1)+1/(E4+1))</f>
        <v>0.57012448459444198</v>
      </c>
      <c r="S4" s="220">
        <f t="shared" ref="S4:S32" si="4">EXP(LN(Q4)-1.96*R4)</f>
        <v>1.058544085999602</v>
      </c>
      <c r="T4" s="220">
        <f t="shared" ref="T4:T32" si="5">EXP(LN(Q4)+1.96*R4)</f>
        <v>9.8925548596229724</v>
      </c>
      <c r="U4" s="235">
        <f t="shared" ref="U4:U32" si="6">IF(S4&gt;1,1,0)</f>
        <v>1</v>
      </c>
      <c r="V4" s="215">
        <f t="shared" ref="V4:V32" si="7">((P4+1)*(E4+1))/((O4+1)*(F4+1))</f>
        <v>2.0373193909633658</v>
      </c>
      <c r="W4" s="216">
        <f t="shared" ref="W4:W32" si="8">SQRT(1/(P4+1)+1/(O4+1)+1/(F4+1)+1/(E4+1))</f>
        <v>0.57011537026269343</v>
      </c>
      <c r="X4" s="216">
        <f t="shared" si="0"/>
        <v>0.66644930352623666</v>
      </c>
      <c r="Y4" s="216">
        <f t="shared" si="1"/>
        <v>6.2280360694111474</v>
      </c>
      <c r="Z4" s="233">
        <f t="shared" ref="Z4:Z32" si="9">IF(X4&gt;1,1,0)</f>
        <v>0</v>
      </c>
    </row>
    <row r="5" spans="1:26">
      <c r="A5" s="133">
        <v>3</v>
      </c>
      <c r="B5" s="134">
        <v>100</v>
      </c>
      <c r="C5" s="135">
        <v>0</v>
      </c>
      <c r="D5" s="135">
        <v>70412</v>
      </c>
      <c r="E5" s="135">
        <v>70412</v>
      </c>
      <c r="F5" s="136">
        <v>0</v>
      </c>
      <c r="G5" s="134">
        <v>99.998660490000006</v>
      </c>
      <c r="H5" s="135">
        <v>1.3395099999999999E-3</v>
      </c>
      <c r="I5" s="135">
        <v>74654</v>
      </c>
      <c r="J5" s="135">
        <v>74653</v>
      </c>
      <c r="K5" s="136">
        <v>1</v>
      </c>
      <c r="L5" s="134">
        <v>99.949132430000006</v>
      </c>
      <c r="M5" s="135">
        <v>5.0867570000000001E-2</v>
      </c>
      <c r="N5" s="135">
        <v>70772</v>
      </c>
      <c r="O5" s="135">
        <v>70736</v>
      </c>
      <c r="P5" s="136">
        <v>36</v>
      </c>
      <c r="Q5" s="219">
        <f t="shared" si="2"/>
        <v>1.8863825113188843</v>
      </c>
      <c r="R5" s="220">
        <f t="shared" si="3"/>
        <v>1.2247561377892626</v>
      </c>
      <c r="S5" s="220">
        <f t="shared" si="4"/>
        <v>0.17103944950301814</v>
      </c>
      <c r="T5" s="220">
        <f t="shared" si="5"/>
        <v>20.804785032630438</v>
      </c>
      <c r="U5" s="235">
        <f t="shared" si="6"/>
        <v>0</v>
      </c>
      <c r="V5" s="215">
        <f t="shared" si="7"/>
        <v>36.830527164001865</v>
      </c>
      <c r="W5" s="216">
        <f t="shared" si="8"/>
        <v>1.0134374010382554</v>
      </c>
      <c r="X5" s="216">
        <f t="shared" si="0"/>
        <v>5.0530384608030534</v>
      </c>
      <c r="Y5" s="216">
        <f t="shared" si="1"/>
        <v>268.44991220642731</v>
      </c>
      <c r="Z5" s="233">
        <f t="shared" si="9"/>
        <v>1</v>
      </c>
    </row>
    <row r="6" spans="1:26">
      <c r="A6" s="133">
        <v>4</v>
      </c>
      <c r="B6" s="134">
        <v>99.054087039999999</v>
      </c>
      <c r="C6" s="135">
        <v>0.94591296000000002</v>
      </c>
      <c r="D6" s="135">
        <v>114704</v>
      </c>
      <c r="E6" s="135">
        <v>113619</v>
      </c>
      <c r="F6" s="136">
        <v>1085</v>
      </c>
      <c r="G6" s="134">
        <v>4.7861965499999997</v>
      </c>
      <c r="H6" s="135">
        <v>95.21380345</v>
      </c>
      <c r="I6" s="135">
        <v>93310</v>
      </c>
      <c r="J6" s="135">
        <v>4466</v>
      </c>
      <c r="K6" s="136">
        <v>88844</v>
      </c>
      <c r="L6" s="134">
        <v>4.7588206299999998</v>
      </c>
      <c r="M6" s="135">
        <v>95.241179369999998</v>
      </c>
      <c r="N6" s="135">
        <v>97272</v>
      </c>
      <c r="O6" s="135">
        <v>4629</v>
      </c>
      <c r="P6" s="136">
        <v>92643</v>
      </c>
      <c r="Q6" s="219">
        <f t="shared" si="2"/>
        <v>2080.8558650484151</v>
      </c>
      <c r="R6" s="220">
        <f t="shared" si="3"/>
        <v>3.4128155951412206E-2</v>
      </c>
      <c r="S6" s="220">
        <f t="shared" si="4"/>
        <v>1946.218184582998</v>
      </c>
      <c r="T6" s="220">
        <f t="shared" si="5"/>
        <v>2224.8076630905261</v>
      </c>
      <c r="U6" s="235">
        <f t="shared" si="6"/>
        <v>1</v>
      </c>
      <c r="V6" s="215">
        <f t="shared" si="7"/>
        <v>2093.4436078262911</v>
      </c>
      <c r="W6" s="216">
        <f t="shared" si="8"/>
        <v>3.400570994711799E-2</v>
      </c>
      <c r="X6" s="216">
        <f t="shared" si="0"/>
        <v>1958.4614251808907</v>
      </c>
      <c r="Y6" s="216">
        <f t="shared" si="1"/>
        <v>2237.7291085751021</v>
      </c>
      <c r="Z6" s="233">
        <f t="shared" si="9"/>
        <v>1</v>
      </c>
    </row>
    <row r="7" spans="1:26">
      <c r="A7" s="133">
        <v>5</v>
      </c>
      <c r="B7" s="134">
        <v>99.920720230000001</v>
      </c>
      <c r="C7" s="135">
        <v>7.9279769999999999E-2</v>
      </c>
      <c r="D7" s="135">
        <v>131181</v>
      </c>
      <c r="E7" s="135">
        <v>131077</v>
      </c>
      <c r="F7" s="136">
        <v>104</v>
      </c>
      <c r="G7" s="134">
        <v>99.932930920000004</v>
      </c>
      <c r="H7" s="135">
        <v>6.7069080000000003E-2</v>
      </c>
      <c r="I7" s="135">
        <v>110334</v>
      </c>
      <c r="J7" s="135">
        <v>110260</v>
      </c>
      <c r="K7" s="136">
        <v>74</v>
      </c>
      <c r="L7" s="134">
        <v>99.886429109999995</v>
      </c>
      <c r="M7" s="135">
        <v>0.11357088999999999</v>
      </c>
      <c r="N7" s="135">
        <v>119749</v>
      </c>
      <c r="O7" s="135">
        <v>119613</v>
      </c>
      <c r="P7" s="136">
        <v>136</v>
      </c>
      <c r="Q7" s="219">
        <f t="shared" si="2"/>
        <v>0.84914106399491074</v>
      </c>
      <c r="R7" s="220">
        <f t="shared" si="3"/>
        <v>0.15124100400468873</v>
      </c>
      <c r="S7" s="220">
        <f t="shared" si="4"/>
        <v>0.63130743196112993</v>
      </c>
      <c r="T7" s="220">
        <f t="shared" si="5"/>
        <v>1.1421385367229513</v>
      </c>
      <c r="U7" s="235">
        <f t="shared" si="6"/>
        <v>0</v>
      </c>
      <c r="V7" s="215">
        <f t="shared" si="7"/>
        <v>1.4298124045043301</v>
      </c>
      <c r="W7" s="216">
        <f t="shared" si="8"/>
        <v>0.12976543787732991</v>
      </c>
      <c r="X7" s="216">
        <f t="shared" si="0"/>
        <v>1.1087164465436148</v>
      </c>
      <c r="Y7" s="216">
        <f t="shared" si="1"/>
        <v>1.8439011331054815</v>
      </c>
      <c r="Z7" s="233">
        <f t="shared" si="9"/>
        <v>1</v>
      </c>
    </row>
    <row r="8" spans="1:26">
      <c r="A8" s="133">
        <v>6</v>
      </c>
      <c r="B8" s="134">
        <v>99.925121680000004</v>
      </c>
      <c r="C8" s="135">
        <v>7.4878319999999998E-2</v>
      </c>
      <c r="D8" s="135">
        <v>37394</v>
      </c>
      <c r="E8" s="135">
        <v>37366</v>
      </c>
      <c r="F8" s="136">
        <v>28</v>
      </c>
      <c r="G8" s="134">
        <v>99.944599949999997</v>
      </c>
      <c r="H8" s="135">
        <v>5.5400049999999999E-2</v>
      </c>
      <c r="I8" s="135">
        <v>34296</v>
      </c>
      <c r="J8" s="135">
        <v>34277</v>
      </c>
      <c r="K8" s="136">
        <v>19</v>
      </c>
      <c r="L8" s="134">
        <v>96.388735740000001</v>
      </c>
      <c r="M8" s="135">
        <v>3.61126426</v>
      </c>
      <c r="N8" s="135">
        <v>47158</v>
      </c>
      <c r="O8" s="135">
        <v>45455</v>
      </c>
      <c r="P8" s="136">
        <v>1703</v>
      </c>
      <c r="Q8" s="219">
        <f t="shared" si="2"/>
        <v>0.75180421341928372</v>
      </c>
      <c r="R8" s="220">
        <f t="shared" si="3"/>
        <v>0.29075538418472568</v>
      </c>
      <c r="S8" s="220">
        <f t="shared" si="4"/>
        <v>0.42521519525537532</v>
      </c>
      <c r="T8" s="220">
        <f t="shared" si="5"/>
        <v>1.329231837482983</v>
      </c>
      <c r="U8" s="235">
        <f t="shared" si="6"/>
        <v>0</v>
      </c>
      <c r="V8" s="215">
        <f t="shared" si="7"/>
        <v>48.302388668390201</v>
      </c>
      <c r="W8" s="216">
        <f t="shared" si="8"/>
        <v>0.18739897000218622</v>
      </c>
      <c r="X8" s="216">
        <f t="shared" si="0"/>
        <v>33.454256665882561</v>
      </c>
      <c r="Y8" s="216">
        <f t="shared" si="1"/>
        <v>69.740624470416108</v>
      </c>
      <c r="Z8" s="233">
        <f t="shared" si="9"/>
        <v>1</v>
      </c>
    </row>
    <row r="9" spans="1:26">
      <c r="A9" s="133">
        <v>7</v>
      </c>
      <c r="B9" s="134">
        <v>85.480572600000002</v>
      </c>
      <c r="C9" s="135">
        <v>14.5194274</v>
      </c>
      <c r="D9" s="135">
        <v>1467</v>
      </c>
      <c r="E9" s="135">
        <v>1254</v>
      </c>
      <c r="F9" s="136">
        <v>213</v>
      </c>
      <c r="G9" s="134">
        <v>4.7075499900000004</v>
      </c>
      <c r="H9" s="135">
        <v>95.292450009999996</v>
      </c>
      <c r="I9" s="135">
        <v>13404</v>
      </c>
      <c r="J9" s="135">
        <v>631</v>
      </c>
      <c r="K9" s="136">
        <v>12773</v>
      </c>
      <c r="L9" s="134">
        <v>4.5296167199999999</v>
      </c>
      <c r="M9" s="135">
        <v>95.470383279999993</v>
      </c>
      <c r="N9" s="135">
        <v>17794</v>
      </c>
      <c r="O9" s="135">
        <v>806</v>
      </c>
      <c r="P9" s="136">
        <v>16988</v>
      </c>
      <c r="Q9" s="219">
        <f t="shared" si="2"/>
        <v>118.53313912220513</v>
      </c>
      <c r="R9" s="220">
        <f t="shared" si="3"/>
        <v>8.4440940548306198E-2</v>
      </c>
      <c r="S9" s="220">
        <f t="shared" si="4"/>
        <v>100.45283692717079</v>
      </c>
      <c r="T9" s="220">
        <f t="shared" si="5"/>
        <v>139.86767820554923</v>
      </c>
      <c r="U9" s="235">
        <f t="shared" si="6"/>
        <v>1</v>
      </c>
      <c r="V9" s="215">
        <f t="shared" si="7"/>
        <v>123.45942049126221</v>
      </c>
      <c r="W9" s="216">
        <f t="shared" si="8"/>
        <v>8.2266207731923682E-2</v>
      </c>
      <c r="X9" s="216">
        <f t="shared" si="0"/>
        <v>105.07461910489214</v>
      </c>
      <c r="Y9" s="216">
        <f t="shared" si="1"/>
        <v>145.06099225372904</v>
      </c>
      <c r="Z9" s="233">
        <f t="shared" si="9"/>
        <v>1</v>
      </c>
    </row>
    <row r="10" spans="1:26">
      <c r="A10" s="133">
        <v>8</v>
      </c>
      <c r="B10" s="134">
        <v>99.992924540000004</v>
      </c>
      <c r="C10" s="135">
        <v>7.0754600000000004E-3</v>
      </c>
      <c r="D10" s="135">
        <v>155467</v>
      </c>
      <c r="E10" s="135">
        <v>155456</v>
      </c>
      <c r="F10" s="136">
        <v>11</v>
      </c>
      <c r="G10" s="134">
        <v>99.99314923</v>
      </c>
      <c r="H10" s="135">
        <v>6.8507699999999999E-3</v>
      </c>
      <c r="I10" s="135">
        <v>160566</v>
      </c>
      <c r="J10" s="135">
        <v>160555</v>
      </c>
      <c r="K10" s="136">
        <v>11</v>
      </c>
      <c r="L10" s="134">
        <v>99.745926100000005</v>
      </c>
      <c r="M10" s="135">
        <v>0.25407390000000002</v>
      </c>
      <c r="N10" s="135">
        <v>177901</v>
      </c>
      <c r="O10" s="135">
        <v>177449</v>
      </c>
      <c r="P10" s="136">
        <v>452</v>
      </c>
      <c r="Q10" s="219">
        <f t="shared" si="2"/>
        <v>0.9682416104038466</v>
      </c>
      <c r="R10" s="220">
        <f t="shared" si="3"/>
        <v>0.40826379666840146</v>
      </c>
      <c r="S10" s="220">
        <f t="shared" si="4"/>
        <v>0.43497328359816317</v>
      </c>
      <c r="T10" s="220">
        <f t="shared" si="5"/>
        <v>2.1552859715023498</v>
      </c>
      <c r="U10" s="235">
        <f t="shared" si="6"/>
        <v>0</v>
      </c>
      <c r="V10" s="215">
        <f t="shared" si="7"/>
        <v>33.071297548605244</v>
      </c>
      <c r="W10" s="216">
        <f t="shared" si="8"/>
        <v>0.29249428522505838</v>
      </c>
      <c r="X10" s="216">
        <f t="shared" si="0"/>
        <v>18.641251799140306</v>
      </c>
      <c r="Y10" s="216">
        <f t="shared" si="1"/>
        <v>58.671527713542467</v>
      </c>
      <c r="Z10" s="233">
        <f t="shared" si="9"/>
        <v>1</v>
      </c>
    </row>
    <row r="11" spans="1:26">
      <c r="A11" s="133">
        <v>9</v>
      </c>
      <c r="B11" s="134">
        <v>99.963894929999995</v>
      </c>
      <c r="C11" s="135">
        <v>3.6105070000000003E-2</v>
      </c>
      <c r="D11" s="135">
        <v>135715</v>
      </c>
      <c r="E11" s="135">
        <v>135666</v>
      </c>
      <c r="F11" s="136">
        <v>49</v>
      </c>
      <c r="G11" s="134">
        <v>99.830983410000002</v>
      </c>
      <c r="H11" s="135">
        <v>0.16901658999999999</v>
      </c>
      <c r="I11" s="135">
        <v>134898</v>
      </c>
      <c r="J11" s="135">
        <v>134670</v>
      </c>
      <c r="K11" s="136">
        <v>228</v>
      </c>
      <c r="L11" s="134">
        <v>97.845322089999996</v>
      </c>
      <c r="M11" s="135">
        <v>2.1546779100000002</v>
      </c>
      <c r="N11" s="135">
        <v>139464</v>
      </c>
      <c r="O11" s="135">
        <v>136459</v>
      </c>
      <c r="P11" s="136">
        <v>3005</v>
      </c>
      <c r="Q11" s="219">
        <f t="shared" si="2"/>
        <v>4.6138727714207217</v>
      </c>
      <c r="R11" s="220">
        <f t="shared" si="3"/>
        <v>0.15614611336811907</v>
      </c>
      <c r="S11" s="220">
        <f t="shared" si="4"/>
        <v>3.3974365885040525</v>
      </c>
      <c r="T11" s="220">
        <f t="shared" si="5"/>
        <v>6.2658482053467592</v>
      </c>
      <c r="U11" s="235">
        <f t="shared" si="6"/>
        <v>1</v>
      </c>
      <c r="V11" s="215">
        <f t="shared" si="7"/>
        <v>59.77062904880551</v>
      </c>
      <c r="W11" s="216">
        <f t="shared" si="8"/>
        <v>0.14264419771364609</v>
      </c>
      <c r="X11" s="216">
        <f t="shared" si="0"/>
        <v>45.192527833427647</v>
      </c>
      <c r="Y11" s="216">
        <f t="shared" si="1"/>
        <v>79.051300472893999</v>
      </c>
      <c r="Z11" s="233">
        <f t="shared" si="9"/>
        <v>1</v>
      </c>
    </row>
    <row r="12" spans="1:26">
      <c r="A12" s="133">
        <v>10</v>
      </c>
      <c r="B12" s="134">
        <v>99.973718790000007</v>
      </c>
      <c r="C12" s="135">
        <v>2.6281209999999999E-2</v>
      </c>
      <c r="D12" s="135">
        <v>38050</v>
      </c>
      <c r="E12" s="135">
        <v>38040</v>
      </c>
      <c r="F12" s="136">
        <v>10</v>
      </c>
      <c r="G12" s="134">
        <v>99.914471939999999</v>
      </c>
      <c r="H12" s="135">
        <v>8.5528060000000003E-2</v>
      </c>
      <c r="I12" s="135">
        <v>33907</v>
      </c>
      <c r="J12" s="135">
        <v>33878</v>
      </c>
      <c r="K12" s="136">
        <v>29</v>
      </c>
      <c r="L12" s="134">
        <v>99.749474469999996</v>
      </c>
      <c r="M12" s="135">
        <v>0.25052553</v>
      </c>
      <c r="N12" s="135">
        <v>34727</v>
      </c>
      <c r="O12" s="135">
        <v>34640</v>
      </c>
      <c r="P12" s="136">
        <v>87</v>
      </c>
      <c r="Q12" s="219">
        <f t="shared" si="2"/>
        <v>3.0623153522294584</v>
      </c>
      <c r="R12" s="220">
        <f t="shared" si="3"/>
        <v>0.35255953891360142</v>
      </c>
      <c r="S12" s="220">
        <f t="shared" si="4"/>
        <v>1.5344232608914457</v>
      </c>
      <c r="T12" s="220">
        <f t="shared" si="5"/>
        <v>6.1115961648366008</v>
      </c>
      <c r="U12" s="235">
        <f t="shared" si="6"/>
        <v>1</v>
      </c>
      <c r="V12" s="215">
        <f t="shared" si="7"/>
        <v>8.7851967321959528</v>
      </c>
      <c r="W12" s="216">
        <f t="shared" si="8"/>
        <v>0.31988729613157513</v>
      </c>
      <c r="X12" s="216">
        <f t="shared" si="0"/>
        <v>4.6930796796565639</v>
      </c>
      <c r="Y12" s="216">
        <f t="shared" si="1"/>
        <v>16.445423238378591</v>
      </c>
      <c r="Z12" s="233">
        <f t="shared" si="9"/>
        <v>1</v>
      </c>
    </row>
    <row r="13" spans="1:26">
      <c r="A13" s="133">
        <v>11</v>
      </c>
      <c r="B13" s="134">
        <v>99.999203769999994</v>
      </c>
      <c r="C13" s="135">
        <v>7.9622999999999998E-4</v>
      </c>
      <c r="D13" s="135">
        <v>125592</v>
      </c>
      <c r="E13" s="135">
        <v>125591</v>
      </c>
      <c r="F13" s="136">
        <v>1</v>
      </c>
      <c r="G13" s="134">
        <v>100</v>
      </c>
      <c r="H13" s="135">
        <v>0</v>
      </c>
      <c r="I13" s="135">
        <v>133397</v>
      </c>
      <c r="J13" s="135">
        <v>133397</v>
      </c>
      <c r="K13" s="136">
        <v>0</v>
      </c>
      <c r="L13" s="134">
        <v>100</v>
      </c>
      <c r="M13" s="135">
        <v>0</v>
      </c>
      <c r="N13" s="135">
        <v>75922</v>
      </c>
      <c r="O13" s="135">
        <v>75922</v>
      </c>
      <c r="P13" s="136">
        <v>0</v>
      </c>
      <c r="Q13" s="219">
        <f t="shared" si="2"/>
        <v>0.47074169028021412</v>
      </c>
      <c r="R13" s="220">
        <f t="shared" si="3"/>
        <v>1.2247511823447468</v>
      </c>
      <c r="S13" s="220">
        <f t="shared" si="4"/>
        <v>4.2682849901295325E-2</v>
      </c>
      <c r="T13" s="220">
        <f t="shared" si="5"/>
        <v>5.1917278129347233</v>
      </c>
      <c r="U13" s="235">
        <f t="shared" si="6"/>
        <v>0</v>
      </c>
      <c r="V13" s="215">
        <f t="shared" si="7"/>
        <v>0.82710114194644579</v>
      </c>
      <c r="W13" s="216">
        <f t="shared" si="8"/>
        <v>1.2247534990886426</v>
      </c>
      <c r="X13" s="216">
        <f t="shared" si="0"/>
        <v>7.4994151398799239E-2</v>
      </c>
      <c r="Y13" s="216">
        <f t="shared" si="1"/>
        <v>9.1219953322929168</v>
      </c>
      <c r="Z13" s="233">
        <f t="shared" si="9"/>
        <v>0</v>
      </c>
    </row>
    <row r="14" spans="1:26">
      <c r="A14" s="133">
        <v>12</v>
      </c>
      <c r="B14" s="134">
        <v>98.809988290000007</v>
      </c>
      <c r="C14" s="135">
        <v>1.1900117100000001</v>
      </c>
      <c r="D14" s="135">
        <v>107646</v>
      </c>
      <c r="E14" s="135">
        <v>106365</v>
      </c>
      <c r="F14" s="136">
        <v>1281</v>
      </c>
      <c r="G14" s="134">
        <v>10.51476939</v>
      </c>
      <c r="H14" s="135">
        <v>89.485230610000002</v>
      </c>
      <c r="I14" s="135">
        <v>115780</v>
      </c>
      <c r="J14" s="135">
        <v>12174</v>
      </c>
      <c r="K14" s="136">
        <v>103606</v>
      </c>
      <c r="L14" s="134">
        <v>12.429357830000001</v>
      </c>
      <c r="M14" s="135">
        <v>87.570642169999999</v>
      </c>
      <c r="N14" s="135">
        <v>136427</v>
      </c>
      <c r="O14" s="135">
        <v>16957</v>
      </c>
      <c r="P14" s="136">
        <v>119470</v>
      </c>
      <c r="Q14" s="219">
        <f t="shared" si="2"/>
        <v>706.04914433620468</v>
      </c>
      <c r="R14" s="220">
        <f t="shared" si="3"/>
        <v>2.9685351317467433E-2</v>
      </c>
      <c r="S14" s="220">
        <f t="shared" si="4"/>
        <v>666.14113068715244</v>
      </c>
      <c r="T14" s="220">
        <f t="shared" si="5"/>
        <v>748.34801703905816</v>
      </c>
      <c r="U14" s="235">
        <f t="shared" si="6"/>
        <v>1</v>
      </c>
      <c r="V14" s="215">
        <f t="shared" si="7"/>
        <v>584.52443423129068</v>
      </c>
      <c r="W14" s="216">
        <f t="shared" si="8"/>
        <v>2.9270670506536596E-2</v>
      </c>
      <c r="X14" s="216">
        <f t="shared" si="0"/>
        <v>551.93377678728223</v>
      </c>
      <c r="Y14" s="216">
        <f t="shared" si="1"/>
        <v>619.03950905525232</v>
      </c>
      <c r="Z14" s="233">
        <f t="shared" si="9"/>
        <v>1</v>
      </c>
    </row>
    <row r="15" spans="1:26">
      <c r="A15" s="133">
        <v>13</v>
      </c>
      <c r="B15" s="134">
        <v>99.997582350000002</v>
      </c>
      <c r="C15" s="135">
        <v>2.4176499999999999E-3</v>
      </c>
      <c r="D15" s="135">
        <v>165450</v>
      </c>
      <c r="E15" s="135">
        <v>165446</v>
      </c>
      <c r="F15" s="136">
        <v>4</v>
      </c>
      <c r="G15" s="134">
        <v>99.998912970000006</v>
      </c>
      <c r="H15" s="135">
        <v>1.0870299999999999E-3</v>
      </c>
      <c r="I15" s="135">
        <v>183988</v>
      </c>
      <c r="J15" s="135">
        <v>183986</v>
      </c>
      <c r="K15" s="136">
        <v>2</v>
      </c>
      <c r="L15" s="134">
        <v>99.811600400000003</v>
      </c>
      <c r="M15" s="135">
        <v>0.1883996</v>
      </c>
      <c r="N15" s="135">
        <v>191614</v>
      </c>
      <c r="O15" s="135">
        <v>191253</v>
      </c>
      <c r="P15" s="136">
        <v>361</v>
      </c>
      <c r="Q15" s="219">
        <f t="shared" si="2"/>
        <v>0.53953920657437748</v>
      </c>
      <c r="R15" s="220">
        <f t="shared" si="3"/>
        <v>0.7303046027046769</v>
      </c>
      <c r="S15" s="220">
        <f t="shared" si="4"/>
        <v>0.12893629340611895</v>
      </c>
      <c r="T15" s="220">
        <f t="shared" si="5"/>
        <v>2.2577239328107899</v>
      </c>
      <c r="U15" s="235">
        <f t="shared" si="6"/>
        <v>0</v>
      </c>
      <c r="V15" s="215">
        <f t="shared" si="7"/>
        <v>62.630652430798833</v>
      </c>
      <c r="W15" s="216">
        <f t="shared" si="8"/>
        <v>0.45030401266225312</v>
      </c>
      <c r="X15" s="216">
        <f t="shared" si="0"/>
        <v>25.910776127951209</v>
      </c>
      <c r="Y15" s="216">
        <f t="shared" si="1"/>
        <v>151.38869652291231</v>
      </c>
      <c r="Z15" s="233">
        <f t="shared" si="9"/>
        <v>1</v>
      </c>
    </row>
    <row r="16" spans="1:26">
      <c r="A16" s="133">
        <v>14</v>
      </c>
      <c r="B16" s="134">
        <v>99.938513900000004</v>
      </c>
      <c r="C16" s="135">
        <v>6.1486100000000002E-2</v>
      </c>
      <c r="D16" s="135">
        <v>139869</v>
      </c>
      <c r="E16" s="135">
        <v>139783</v>
      </c>
      <c r="F16" s="136">
        <v>86</v>
      </c>
      <c r="G16" s="134">
        <v>99.959363400000001</v>
      </c>
      <c r="H16" s="135">
        <v>4.0636600000000002E-2</v>
      </c>
      <c r="I16" s="135">
        <v>150111</v>
      </c>
      <c r="J16" s="135">
        <v>150050</v>
      </c>
      <c r="K16" s="136">
        <v>61</v>
      </c>
      <c r="L16" s="134">
        <v>96.611609130000005</v>
      </c>
      <c r="M16" s="135">
        <v>3.3883908699999998</v>
      </c>
      <c r="N16" s="135">
        <v>153052</v>
      </c>
      <c r="O16" s="135">
        <v>147866</v>
      </c>
      <c r="P16" s="136">
        <v>5186</v>
      </c>
      <c r="Q16" s="219">
        <f t="shared" si="2"/>
        <v>0.66388217278156081</v>
      </c>
      <c r="R16" s="220">
        <f t="shared" si="3"/>
        <v>0.16624410794665279</v>
      </c>
      <c r="S16" s="220">
        <f t="shared" si="4"/>
        <v>0.47927101538099637</v>
      </c>
      <c r="T16" s="220">
        <f t="shared" si="5"/>
        <v>0.91960399271547921</v>
      </c>
      <c r="U16" s="235">
        <f t="shared" si="6"/>
        <v>0</v>
      </c>
      <c r="V16" s="215">
        <f t="shared" si="7"/>
        <v>56.361584956471837</v>
      </c>
      <c r="W16" s="216">
        <f t="shared" si="8"/>
        <v>0.10817097239456548</v>
      </c>
      <c r="X16" s="216">
        <f t="shared" si="0"/>
        <v>45.593843787737228</v>
      </c>
      <c r="Y16" s="216">
        <f t="shared" si="1"/>
        <v>69.672306498097214</v>
      </c>
      <c r="Z16" s="233">
        <f t="shared" si="9"/>
        <v>1</v>
      </c>
    </row>
    <row r="17" spans="1:26">
      <c r="A17" s="133">
        <v>15</v>
      </c>
      <c r="B17" s="134">
        <v>99.999163170000003</v>
      </c>
      <c r="C17" s="135">
        <v>8.3683E-4</v>
      </c>
      <c r="D17" s="135">
        <v>119498</v>
      </c>
      <c r="E17" s="135">
        <v>119497</v>
      </c>
      <c r="F17" s="136">
        <v>1</v>
      </c>
      <c r="G17" s="134">
        <v>100</v>
      </c>
      <c r="H17" s="135">
        <v>0</v>
      </c>
      <c r="I17" s="135">
        <v>115903</v>
      </c>
      <c r="J17" s="135">
        <v>115903</v>
      </c>
      <c r="K17" s="136">
        <v>0</v>
      </c>
      <c r="L17" s="134">
        <v>99.999072999999996</v>
      </c>
      <c r="M17" s="135">
        <v>9.2699999999999998E-4</v>
      </c>
      <c r="N17" s="135">
        <v>107875</v>
      </c>
      <c r="O17" s="135">
        <v>107874</v>
      </c>
      <c r="P17" s="136">
        <v>1</v>
      </c>
      <c r="Q17" s="219">
        <f t="shared" si="2"/>
        <v>0.51550421038100502</v>
      </c>
      <c r="R17" s="220">
        <f t="shared" si="3"/>
        <v>1.2247518100296162</v>
      </c>
      <c r="S17" s="220">
        <f t="shared" si="4"/>
        <v>4.6741476737279311E-2</v>
      </c>
      <c r="T17" s="220">
        <f t="shared" si="5"/>
        <v>5.6854128168482774</v>
      </c>
      <c r="U17" s="235">
        <f t="shared" si="6"/>
        <v>0</v>
      </c>
      <c r="V17" s="215">
        <f t="shared" si="7"/>
        <v>1.107745075318656</v>
      </c>
      <c r="W17" s="216">
        <f t="shared" si="8"/>
        <v>1.0000088191257641</v>
      </c>
      <c r="X17" s="216">
        <f t="shared" si="0"/>
        <v>0.1560325249710359</v>
      </c>
      <c r="Y17" s="216">
        <f t="shared" si="1"/>
        <v>7.8643805329723371</v>
      </c>
      <c r="Z17" s="233">
        <f t="shared" si="9"/>
        <v>0</v>
      </c>
    </row>
    <row r="18" spans="1:26">
      <c r="A18" s="133">
        <v>16</v>
      </c>
      <c r="B18" s="134">
        <v>99.709282009999995</v>
      </c>
      <c r="C18" s="135">
        <v>0.29071798999999998</v>
      </c>
      <c r="D18" s="135">
        <v>143094</v>
      </c>
      <c r="E18" s="135">
        <v>142678</v>
      </c>
      <c r="F18" s="136">
        <v>416</v>
      </c>
      <c r="G18" s="134">
        <v>91.197651039999997</v>
      </c>
      <c r="H18" s="135">
        <v>8.8023489599999998</v>
      </c>
      <c r="I18" s="135">
        <v>143723</v>
      </c>
      <c r="J18" s="135">
        <v>131072</v>
      </c>
      <c r="K18" s="136">
        <v>12651</v>
      </c>
      <c r="L18" s="134">
        <v>82.133194950000004</v>
      </c>
      <c r="M18" s="135">
        <v>17.86680505</v>
      </c>
      <c r="N18" s="135">
        <v>144525</v>
      </c>
      <c r="O18" s="135">
        <v>118703</v>
      </c>
      <c r="P18" s="136">
        <v>25822</v>
      </c>
      <c r="Q18" s="219">
        <f t="shared" si="2"/>
        <v>33.027062280504495</v>
      </c>
      <c r="R18" s="220">
        <f t="shared" si="3"/>
        <v>4.9917516946732618E-2</v>
      </c>
      <c r="S18" s="220">
        <f t="shared" si="4"/>
        <v>29.948791144241</v>
      </c>
      <c r="T18" s="220">
        <f t="shared" si="5"/>
        <v>36.421731936585196</v>
      </c>
      <c r="U18" s="235">
        <f t="shared" si="6"/>
        <v>1</v>
      </c>
      <c r="V18" s="215">
        <f t="shared" si="7"/>
        <v>74.432969132175046</v>
      </c>
      <c r="W18" s="216">
        <f t="shared" si="8"/>
        <v>4.9520094488023046E-2</v>
      </c>
      <c r="X18" s="216">
        <f t="shared" si="0"/>
        <v>67.548076715317407</v>
      </c>
      <c r="Y18" s="216">
        <f t="shared" si="1"/>
        <v>82.019609783723126</v>
      </c>
      <c r="Z18" s="233">
        <f t="shared" si="9"/>
        <v>1</v>
      </c>
    </row>
    <row r="19" spans="1:26">
      <c r="A19" s="133">
        <v>17</v>
      </c>
      <c r="B19" s="134">
        <v>99.678017460000007</v>
      </c>
      <c r="C19" s="135">
        <v>0.32198253999999998</v>
      </c>
      <c r="D19" s="135">
        <v>100316</v>
      </c>
      <c r="E19" s="135">
        <v>99993</v>
      </c>
      <c r="F19" s="136">
        <v>323</v>
      </c>
      <c r="G19" s="134">
        <v>99.663859200000005</v>
      </c>
      <c r="H19" s="135">
        <v>0.33614080000000002</v>
      </c>
      <c r="I19" s="135">
        <v>105908</v>
      </c>
      <c r="J19" s="135">
        <v>105552</v>
      </c>
      <c r="K19" s="136">
        <v>356</v>
      </c>
      <c r="L19" s="134">
        <v>99.659751119999996</v>
      </c>
      <c r="M19" s="135">
        <v>0.34024887999999998</v>
      </c>
      <c r="N19" s="135">
        <v>105511</v>
      </c>
      <c r="O19" s="135">
        <v>105152</v>
      </c>
      <c r="P19" s="136">
        <v>359</v>
      </c>
      <c r="Q19" s="219">
        <f t="shared" si="2"/>
        <v>1.0438222890308573</v>
      </c>
      <c r="R19" s="220">
        <f t="shared" si="3"/>
        <v>7.6857105819050031E-2</v>
      </c>
      <c r="S19" s="220">
        <f t="shared" si="4"/>
        <v>0.89785142652788341</v>
      </c>
      <c r="T19" s="220">
        <f t="shared" si="5"/>
        <v>1.2135247980739063</v>
      </c>
      <c r="U19" s="235">
        <f t="shared" si="6"/>
        <v>0</v>
      </c>
      <c r="V19" s="215">
        <f t="shared" si="7"/>
        <v>1.0565979519789681</v>
      </c>
      <c r="W19" s="216">
        <f t="shared" si="8"/>
        <v>7.6705332820248814E-2</v>
      </c>
      <c r="X19" s="216">
        <f t="shared" si="0"/>
        <v>0.9091109046838044</v>
      </c>
      <c r="Y19" s="216">
        <f t="shared" si="1"/>
        <v>1.2280121450247501</v>
      </c>
      <c r="Z19" s="233">
        <f t="shared" si="9"/>
        <v>0</v>
      </c>
    </row>
    <row r="20" spans="1:26">
      <c r="A20" s="133">
        <v>18</v>
      </c>
      <c r="B20" s="134">
        <v>99.984694739999995</v>
      </c>
      <c r="C20" s="135">
        <v>1.5305259999999999E-2</v>
      </c>
      <c r="D20" s="135">
        <v>65337</v>
      </c>
      <c r="E20" s="135">
        <v>65327</v>
      </c>
      <c r="F20" s="136">
        <v>10</v>
      </c>
      <c r="G20" s="134">
        <v>99.993588200000005</v>
      </c>
      <c r="H20" s="135">
        <v>6.4117999999999996E-3</v>
      </c>
      <c r="I20" s="135">
        <v>62385</v>
      </c>
      <c r="J20" s="135">
        <v>62381</v>
      </c>
      <c r="K20" s="136">
        <v>4</v>
      </c>
      <c r="L20" s="134">
        <v>99.995821320000005</v>
      </c>
      <c r="M20" s="135">
        <v>4.1786799999999997E-3</v>
      </c>
      <c r="N20" s="135">
        <v>47862</v>
      </c>
      <c r="O20" s="135">
        <v>47860</v>
      </c>
      <c r="P20" s="136">
        <v>2</v>
      </c>
      <c r="Q20" s="219">
        <f t="shared" si="2"/>
        <v>0.47601143686552938</v>
      </c>
      <c r="R20" s="220">
        <f t="shared" si="3"/>
        <v>0.53938893995544801</v>
      </c>
      <c r="S20" s="220">
        <f t="shared" si="4"/>
        <v>0.1653789585003205</v>
      </c>
      <c r="T20" s="220">
        <f t="shared" si="5"/>
        <v>1.3701071168999213</v>
      </c>
      <c r="U20" s="235">
        <f t="shared" si="6"/>
        <v>0</v>
      </c>
      <c r="V20" s="215">
        <f t="shared" si="7"/>
        <v>0.37225982057891127</v>
      </c>
      <c r="W20" s="216">
        <f t="shared" si="8"/>
        <v>0.65136673652625343</v>
      </c>
      <c r="X20" s="216">
        <f t="shared" si="0"/>
        <v>0.10384643790002025</v>
      </c>
      <c r="Y20" s="216">
        <f t="shared" si="1"/>
        <v>1.334445136682114</v>
      </c>
      <c r="Z20" s="233">
        <f t="shared" si="9"/>
        <v>0</v>
      </c>
    </row>
    <row r="21" spans="1:26">
      <c r="A21" s="133">
        <v>19</v>
      </c>
      <c r="B21" s="134">
        <v>99.264759940000005</v>
      </c>
      <c r="C21" s="135">
        <v>0.73524005999999997</v>
      </c>
      <c r="D21" s="135">
        <v>95207</v>
      </c>
      <c r="E21" s="135">
        <v>94507</v>
      </c>
      <c r="F21" s="136">
        <v>700</v>
      </c>
      <c r="G21" s="134">
        <v>99.287507469999994</v>
      </c>
      <c r="H21" s="135">
        <v>0.71249253000000001</v>
      </c>
      <c r="I21" s="135">
        <v>125475</v>
      </c>
      <c r="J21" s="135">
        <v>124581</v>
      </c>
      <c r="K21" s="136">
        <v>894</v>
      </c>
      <c r="L21" s="134">
        <v>99.207338870000001</v>
      </c>
      <c r="M21" s="135">
        <v>0.79266113000000005</v>
      </c>
      <c r="N21" s="135">
        <v>114677</v>
      </c>
      <c r="O21" s="135">
        <v>113768</v>
      </c>
      <c r="P21" s="136">
        <v>909</v>
      </c>
      <c r="Q21" s="219">
        <f t="shared" si="2"/>
        <v>0.96854162773953767</v>
      </c>
      <c r="R21" s="220">
        <f t="shared" si="3"/>
        <v>5.0620745903997628E-2</v>
      </c>
      <c r="S21" s="220">
        <f t="shared" si="4"/>
        <v>0.87705947072087176</v>
      </c>
      <c r="T21" s="220">
        <f t="shared" si="5"/>
        <v>1.0695658800575214</v>
      </c>
      <c r="U21" s="235">
        <f t="shared" si="6"/>
        <v>0</v>
      </c>
      <c r="V21" s="215">
        <f t="shared" si="7"/>
        <v>1.0783705185128176</v>
      </c>
      <c r="W21" s="216">
        <f t="shared" si="8"/>
        <v>5.0446065038612424E-2</v>
      </c>
      <c r="X21" s="216">
        <f t="shared" si="0"/>
        <v>0.97684902812920171</v>
      </c>
      <c r="Y21" s="216">
        <f t="shared" si="1"/>
        <v>1.1904428849406561</v>
      </c>
      <c r="Z21" s="233">
        <f t="shared" si="9"/>
        <v>0</v>
      </c>
    </row>
    <row r="22" spans="1:26">
      <c r="A22" s="133">
        <v>29</v>
      </c>
      <c r="B22" s="134">
        <v>99.150922989999998</v>
      </c>
      <c r="C22" s="135">
        <v>0.84907701000000002</v>
      </c>
      <c r="D22" s="135">
        <v>55472</v>
      </c>
      <c r="E22" s="135">
        <v>55001</v>
      </c>
      <c r="F22" s="136">
        <v>471</v>
      </c>
      <c r="G22" s="134">
        <v>5.5944714900000001</v>
      </c>
      <c r="H22" s="135">
        <v>94.405528509999996</v>
      </c>
      <c r="I22" s="135">
        <v>31835</v>
      </c>
      <c r="J22" s="135">
        <v>1781</v>
      </c>
      <c r="K22" s="136">
        <v>30054</v>
      </c>
      <c r="L22" s="134">
        <v>4.0057518500000002</v>
      </c>
      <c r="M22" s="135">
        <v>95.994248150000004</v>
      </c>
      <c r="N22" s="135">
        <v>29208</v>
      </c>
      <c r="O22" s="135">
        <v>1170</v>
      </c>
      <c r="P22" s="136">
        <v>28038</v>
      </c>
      <c r="Q22" s="219">
        <f t="shared" si="2"/>
        <v>1965.3753994749757</v>
      </c>
      <c r="R22" s="220">
        <f t="shared" si="3"/>
        <v>5.2261503869804334E-2</v>
      </c>
      <c r="S22" s="220">
        <f t="shared" si="4"/>
        <v>1774.0245498328586</v>
      </c>
      <c r="T22" s="220">
        <f t="shared" si="5"/>
        <v>2177.3658437958766</v>
      </c>
      <c r="U22" s="235">
        <f t="shared" si="6"/>
        <v>1</v>
      </c>
      <c r="V22" s="215">
        <f t="shared" si="7"/>
        <v>2790.2435228473419</v>
      </c>
      <c r="W22" s="216">
        <f t="shared" si="8"/>
        <v>5.5013278395675755E-2</v>
      </c>
      <c r="X22" s="216">
        <f t="shared" si="0"/>
        <v>2505.0353608459959</v>
      </c>
      <c r="Y22" s="216">
        <f t="shared" si="1"/>
        <v>3107.9237596719045</v>
      </c>
      <c r="Z22" s="233">
        <f t="shared" si="9"/>
        <v>1</v>
      </c>
    </row>
    <row r="23" spans="1:26">
      <c r="A23" s="133">
        <v>30</v>
      </c>
      <c r="B23" s="134">
        <v>99.637134439999997</v>
      </c>
      <c r="C23" s="135">
        <v>0.36286555999999998</v>
      </c>
      <c r="D23" s="135">
        <v>27834</v>
      </c>
      <c r="E23" s="135">
        <v>27733</v>
      </c>
      <c r="F23" s="136">
        <v>101</v>
      </c>
      <c r="G23" s="134">
        <v>15.36075093</v>
      </c>
      <c r="H23" s="135">
        <v>84.639249070000005</v>
      </c>
      <c r="I23" s="135">
        <v>25142</v>
      </c>
      <c r="J23" s="135">
        <v>3862</v>
      </c>
      <c r="K23" s="136">
        <v>21280</v>
      </c>
      <c r="L23" s="134">
        <v>21.098772650000001</v>
      </c>
      <c r="M23" s="135">
        <v>78.901227349999999</v>
      </c>
      <c r="N23" s="135">
        <v>8555</v>
      </c>
      <c r="O23" s="135">
        <v>1805</v>
      </c>
      <c r="P23" s="136">
        <v>6750</v>
      </c>
      <c r="Q23" s="219">
        <f t="shared" si="2"/>
        <v>1497.8891088405333</v>
      </c>
      <c r="R23" s="220">
        <f t="shared" si="3"/>
        <v>0.10072653490213039</v>
      </c>
      <c r="S23" s="220">
        <f t="shared" si="4"/>
        <v>1229.5310638716016</v>
      </c>
      <c r="T23" s="220">
        <f t="shared" si="5"/>
        <v>1824.8191105624569</v>
      </c>
      <c r="U23" s="235">
        <f t="shared" si="6"/>
        <v>1</v>
      </c>
      <c r="V23" s="215">
        <f t="shared" si="7"/>
        <v>1016.3954248366013</v>
      </c>
      <c r="W23" s="216">
        <f t="shared" si="8"/>
        <v>0.10267333857309487</v>
      </c>
      <c r="X23" s="216">
        <f t="shared" si="0"/>
        <v>831.12317299692984</v>
      </c>
      <c r="Y23" s="216">
        <f t="shared" si="1"/>
        <v>1242.9681823257156</v>
      </c>
      <c r="Z23" s="233">
        <f t="shared" si="9"/>
        <v>1</v>
      </c>
    </row>
    <row r="24" spans="1:26">
      <c r="A24" s="133">
        <v>31</v>
      </c>
      <c r="B24" s="134">
        <v>99.138153270000004</v>
      </c>
      <c r="C24" s="135">
        <v>0.86184673000000001</v>
      </c>
      <c r="D24" s="135">
        <v>143529</v>
      </c>
      <c r="E24" s="135">
        <v>142292</v>
      </c>
      <c r="F24" s="136">
        <v>1237</v>
      </c>
      <c r="G24" s="134">
        <v>32.185123560000001</v>
      </c>
      <c r="H24" s="135">
        <v>67.814876440000006</v>
      </c>
      <c r="I24" s="135">
        <v>128606</v>
      </c>
      <c r="J24" s="135">
        <v>41392</v>
      </c>
      <c r="K24" s="136">
        <v>87214</v>
      </c>
      <c r="L24" s="134">
        <v>30.17220386</v>
      </c>
      <c r="M24" s="135">
        <v>69.827796140000004</v>
      </c>
      <c r="N24" s="135">
        <v>143725</v>
      </c>
      <c r="O24" s="135">
        <v>43365</v>
      </c>
      <c r="P24" s="136">
        <v>100360</v>
      </c>
      <c r="Q24" s="219">
        <f t="shared" si="2"/>
        <v>242.17380911298756</v>
      </c>
      <c r="R24" s="220">
        <f t="shared" si="3"/>
        <v>2.9161734978845937E-2</v>
      </c>
      <c r="S24" s="220">
        <f t="shared" si="4"/>
        <v>228.72003185225122</v>
      </c>
      <c r="T24" s="220">
        <f t="shared" si="5"/>
        <v>256.41896490369203</v>
      </c>
      <c r="U24" s="235">
        <f t="shared" si="6"/>
        <v>1</v>
      </c>
      <c r="V24" s="215">
        <f t="shared" si="7"/>
        <v>265.99808231428671</v>
      </c>
      <c r="W24" s="216">
        <f t="shared" si="8"/>
        <v>2.9117104334535959E-2</v>
      </c>
      <c r="X24" s="216">
        <f t="shared" si="0"/>
        <v>251.24274288472407</v>
      </c>
      <c r="Y24" s="216">
        <f t="shared" si="1"/>
        <v>281.61999420354238</v>
      </c>
      <c r="Z24" s="233">
        <f t="shared" si="9"/>
        <v>1</v>
      </c>
    </row>
    <row r="25" spans="1:26">
      <c r="A25" s="133">
        <v>32</v>
      </c>
      <c r="B25" s="134">
        <v>99.956614939999994</v>
      </c>
      <c r="C25" s="135">
        <v>4.3385060000000003E-2</v>
      </c>
      <c r="D25" s="135">
        <v>78368</v>
      </c>
      <c r="E25" s="135">
        <v>78334</v>
      </c>
      <c r="F25" s="136">
        <v>34</v>
      </c>
      <c r="G25" s="134">
        <v>99.967450270000001</v>
      </c>
      <c r="H25" s="135">
        <v>3.2549729999999999E-2</v>
      </c>
      <c r="I25" s="135">
        <v>82950</v>
      </c>
      <c r="J25" s="135">
        <v>82923</v>
      </c>
      <c r="K25" s="136">
        <v>27</v>
      </c>
      <c r="L25" s="134">
        <v>95.358929630000006</v>
      </c>
      <c r="M25" s="135">
        <v>4.6410703699999996</v>
      </c>
      <c r="N25" s="135">
        <v>69359</v>
      </c>
      <c r="O25" s="135">
        <v>66140</v>
      </c>
      <c r="P25" s="136">
        <v>3219</v>
      </c>
      <c r="Q25" s="219">
        <f t="shared" si="2"/>
        <v>0.75572813660701366</v>
      </c>
      <c r="R25" s="220">
        <f t="shared" si="3"/>
        <v>0.25359522709726395</v>
      </c>
      <c r="S25" s="220">
        <f t="shared" si="4"/>
        <v>0.45972802229033599</v>
      </c>
      <c r="T25" s="220">
        <f t="shared" si="5"/>
        <v>1.2423106462255669</v>
      </c>
      <c r="U25" s="235">
        <f t="shared" si="6"/>
        <v>0</v>
      </c>
      <c r="V25" s="215">
        <f t="shared" si="7"/>
        <v>108.96146112093859</v>
      </c>
      <c r="W25" s="216">
        <f t="shared" si="8"/>
        <v>0.17002903422206039</v>
      </c>
      <c r="X25" s="216">
        <f t="shared" si="0"/>
        <v>78.080265693532553</v>
      </c>
      <c r="Y25" s="216">
        <f t="shared" si="1"/>
        <v>152.05634745417143</v>
      </c>
      <c r="Z25" s="233">
        <f t="shared" si="9"/>
        <v>1</v>
      </c>
    </row>
    <row r="26" spans="1:26">
      <c r="A26" s="133">
        <v>34</v>
      </c>
      <c r="B26" s="134">
        <v>99.953708779999999</v>
      </c>
      <c r="C26" s="135">
        <v>4.6291220000000001E-2</v>
      </c>
      <c r="D26" s="135">
        <v>164178</v>
      </c>
      <c r="E26" s="135">
        <v>164102</v>
      </c>
      <c r="F26" s="136">
        <v>76</v>
      </c>
      <c r="G26" s="134">
        <v>99.96198699</v>
      </c>
      <c r="H26" s="135">
        <v>3.801301E-2</v>
      </c>
      <c r="I26" s="135">
        <v>155210</v>
      </c>
      <c r="J26" s="135">
        <v>155151</v>
      </c>
      <c r="K26" s="136">
        <v>59</v>
      </c>
      <c r="L26" s="134">
        <v>99.9512711</v>
      </c>
      <c r="M26" s="135">
        <v>4.8728899999999999E-2</v>
      </c>
      <c r="N26" s="135">
        <v>180591</v>
      </c>
      <c r="O26" s="135">
        <v>180503</v>
      </c>
      <c r="P26" s="136">
        <v>88</v>
      </c>
      <c r="Q26" s="219">
        <f t="shared" si="2"/>
        <v>0.82417543784461389</v>
      </c>
      <c r="R26" s="220">
        <f t="shared" si="3"/>
        <v>0.17223884196037673</v>
      </c>
      <c r="S26" s="220">
        <f t="shared" si="4"/>
        <v>0.58804018477092856</v>
      </c>
      <c r="T26" s="220">
        <f t="shared" si="5"/>
        <v>1.1551339006040364</v>
      </c>
      <c r="U26" s="235">
        <f t="shared" si="6"/>
        <v>0</v>
      </c>
      <c r="V26" s="215">
        <f t="shared" si="7"/>
        <v>1.0508215524669453</v>
      </c>
      <c r="W26" s="216">
        <f t="shared" si="8"/>
        <v>0.15567466659813414</v>
      </c>
      <c r="X26" s="216">
        <f t="shared" si="0"/>
        <v>0.77449036663041004</v>
      </c>
      <c r="Y26" s="216">
        <f t="shared" si="1"/>
        <v>1.4257452160873449</v>
      </c>
      <c r="Z26" s="233">
        <f t="shared" si="9"/>
        <v>0</v>
      </c>
    </row>
    <row r="27" spans="1:26">
      <c r="A27" s="133">
        <v>37</v>
      </c>
      <c r="B27" s="134">
        <v>98.498737469999995</v>
      </c>
      <c r="C27" s="135">
        <v>1.50126253</v>
      </c>
      <c r="D27" s="135">
        <v>65345</v>
      </c>
      <c r="E27" s="135">
        <v>64364</v>
      </c>
      <c r="F27" s="136">
        <v>981</v>
      </c>
      <c r="G27" s="134">
        <v>6.26905439</v>
      </c>
      <c r="H27" s="135">
        <v>93.730945610000006</v>
      </c>
      <c r="I27" s="135">
        <v>39033</v>
      </c>
      <c r="J27" s="135">
        <v>2447</v>
      </c>
      <c r="K27" s="136">
        <v>36586</v>
      </c>
      <c r="L27" s="134">
        <v>4.7652864499999996</v>
      </c>
      <c r="M27" s="135">
        <v>95.234713549999995</v>
      </c>
      <c r="N27" s="135">
        <v>68999</v>
      </c>
      <c r="O27" s="135">
        <v>3288</v>
      </c>
      <c r="P27" s="136">
        <v>65711</v>
      </c>
      <c r="Q27" s="219">
        <f t="shared" si="2"/>
        <v>979.61104413761427</v>
      </c>
      <c r="R27" s="220">
        <f t="shared" si="3"/>
        <v>3.8336603624059794E-2</v>
      </c>
      <c r="S27" s="220">
        <f t="shared" si="4"/>
        <v>908.70077179546331</v>
      </c>
      <c r="T27" s="220">
        <f t="shared" si="5"/>
        <v>1056.054784569269</v>
      </c>
      <c r="U27" s="235">
        <f t="shared" si="6"/>
        <v>1</v>
      </c>
      <c r="V27" s="215">
        <f t="shared" si="7"/>
        <v>1309.5409929661237</v>
      </c>
      <c r="W27" s="216">
        <f t="shared" si="8"/>
        <v>3.6784888688578807E-2</v>
      </c>
      <c r="X27" s="216">
        <f t="shared" si="0"/>
        <v>1218.4484741992146</v>
      </c>
      <c r="Y27" s="216">
        <f t="shared" si="1"/>
        <v>1407.4436864355393</v>
      </c>
      <c r="Z27" s="233">
        <f t="shared" si="9"/>
        <v>1</v>
      </c>
    </row>
    <row r="28" spans="1:26">
      <c r="A28" s="133">
        <v>38</v>
      </c>
      <c r="B28" s="134">
        <v>99.642470720000006</v>
      </c>
      <c r="C28" s="135">
        <v>0.35752928</v>
      </c>
      <c r="D28" s="135">
        <v>63771</v>
      </c>
      <c r="E28" s="135">
        <v>63543</v>
      </c>
      <c r="F28" s="136">
        <v>228</v>
      </c>
      <c r="G28" s="134">
        <v>99.694371459999999</v>
      </c>
      <c r="H28" s="135">
        <v>0.30562854</v>
      </c>
      <c r="I28" s="135">
        <v>72310</v>
      </c>
      <c r="J28" s="135">
        <v>72089</v>
      </c>
      <c r="K28" s="136">
        <v>221</v>
      </c>
      <c r="L28" s="134">
        <v>55.368135119999998</v>
      </c>
      <c r="M28" s="135">
        <v>44.631864880000002</v>
      </c>
      <c r="N28" s="135">
        <v>45649</v>
      </c>
      <c r="O28" s="135">
        <v>25275</v>
      </c>
      <c r="P28" s="136">
        <v>20374</v>
      </c>
      <c r="Q28" s="219">
        <f t="shared" si="2"/>
        <v>0.85450973764599203</v>
      </c>
      <c r="R28" s="220">
        <f t="shared" si="3"/>
        <v>9.434471584599162E-2</v>
      </c>
      <c r="S28" s="220">
        <f t="shared" si="4"/>
        <v>0.71024661525634725</v>
      </c>
      <c r="T28" s="220">
        <f t="shared" si="5"/>
        <v>1.0280751446710914</v>
      </c>
      <c r="U28" s="235">
        <f t="shared" si="6"/>
        <v>0</v>
      </c>
      <c r="V28" s="215">
        <f t="shared" si="7"/>
        <v>223.68060973662989</v>
      </c>
      <c r="W28" s="216">
        <f t="shared" si="8"/>
        <v>6.6866974888463104E-2</v>
      </c>
      <c r="X28" s="216">
        <f t="shared" si="0"/>
        <v>196.20497708065093</v>
      </c>
      <c r="Y28" s="216">
        <f t="shared" si="1"/>
        <v>255.00380223068572</v>
      </c>
      <c r="Z28" s="233">
        <f t="shared" si="9"/>
        <v>1</v>
      </c>
    </row>
    <row r="29" spans="1:26">
      <c r="A29" s="133">
        <v>39</v>
      </c>
      <c r="B29" s="134">
        <v>99.673421289999993</v>
      </c>
      <c r="C29" s="135">
        <v>0.32657870999999999</v>
      </c>
      <c r="D29" s="135">
        <v>100129</v>
      </c>
      <c r="E29" s="135">
        <v>99802</v>
      </c>
      <c r="F29" s="136">
        <v>327</v>
      </c>
      <c r="G29" s="134">
        <v>99.715716650000005</v>
      </c>
      <c r="H29" s="135">
        <v>0.28428334999999999</v>
      </c>
      <c r="I29" s="135">
        <v>90051</v>
      </c>
      <c r="J29" s="135">
        <v>89795</v>
      </c>
      <c r="K29" s="136">
        <v>256</v>
      </c>
      <c r="L29" s="134">
        <v>95.848809840000001</v>
      </c>
      <c r="M29" s="135">
        <v>4.1511901599999996</v>
      </c>
      <c r="N29" s="135">
        <v>38230</v>
      </c>
      <c r="O29" s="135">
        <v>36643</v>
      </c>
      <c r="P29" s="136">
        <v>1587</v>
      </c>
      <c r="Q29" s="219">
        <f t="shared" si="2"/>
        <v>0.87085506959406089</v>
      </c>
      <c r="R29" s="220">
        <f t="shared" si="3"/>
        <v>8.3432530609232253E-2</v>
      </c>
      <c r="S29" s="220">
        <f t="shared" si="4"/>
        <v>0.73948042232788125</v>
      </c>
      <c r="T29" s="220">
        <f t="shared" si="5"/>
        <v>1.0255694800550266</v>
      </c>
      <c r="U29" s="235">
        <f t="shared" si="6"/>
        <v>0</v>
      </c>
      <c r="V29" s="215">
        <f t="shared" si="7"/>
        <v>13.186130694540218</v>
      </c>
      <c r="W29" s="216">
        <f t="shared" si="8"/>
        <v>6.0957466694494332E-2</v>
      </c>
      <c r="X29" s="216">
        <f t="shared" si="0"/>
        <v>11.701171178665755</v>
      </c>
      <c r="Y29" s="216">
        <f t="shared" si="1"/>
        <v>14.859541838898382</v>
      </c>
      <c r="Z29" s="233">
        <f t="shared" si="9"/>
        <v>1</v>
      </c>
    </row>
    <row r="30" spans="1:26">
      <c r="A30" s="133">
        <v>40</v>
      </c>
      <c r="B30" s="134">
        <v>99.899713590000005</v>
      </c>
      <c r="C30" s="135">
        <v>0.10028641000000001</v>
      </c>
      <c r="D30" s="135">
        <v>228346</v>
      </c>
      <c r="E30" s="135">
        <v>228117</v>
      </c>
      <c r="F30" s="136">
        <v>229</v>
      </c>
      <c r="G30" s="134">
        <v>99.88104611</v>
      </c>
      <c r="H30" s="135">
        <v>0.11895389000000001</v>
      </c>
      <c r="I30" s="135">
        <v>233704</v>
      </c>
      <c r="J30" s="135">
        <v>233426</v>
      </c>
      <c r="K30" s="136">
        <v>278</v>
      </c>
      <c r="L30" s="134">
        <v>99.753007170000004</v>
      </c>
      <c r="M30" s="135">
        <v>0.24699283</v>
      </c>
      <c r="N30" s="135">
        <v>214986</v>
      </c>
      <c r="O30" s="135">
        <v>214455</v>
      </c>
      <c r="P30" s="136">
        <v>531</v>
      </c>
      <c r="Q30" s="219">
        <f t="shared" si="2"/>
        <v>1.1854543483569298</v>
      </c>
      <c r="R30" s="220">
        <f t="shared" si="3"/>
        <v>8.9110735427122764E-2</v>
      </c>
      <c r="S30" s="220">
        <f t="shared" si="4"/>
        <v>0.99547932515056681</v>
      </c>
      <c r="T30" s="220">
        <f t="shared" si="5"/>
        <v>1.411683775377053</v>
      </c>
      <c r="U30" s="235">
        <f t="shared" si="6"/>
        <v>0</v>
      </c>
      <c r="V30" s="215">
        <f t="shared" si="7"/>
        <v>2.4603967815025602</v>
      </c>
      <c r="W30" s="216">
        <f t="shared" si="8"/>
        <v>7.8971969662665328E-2</v>
      </c>
      <c r="X30" s="216">
        <f t="shared" si="0"/>
        <v>2.1075740984713502</v>
      </c>
      <c r="Y30" s="216">
        <f t="shared" si="1"/>
        <v>2.8722844557725753</v>
      </c>
      <c r="Z30" s="233">
        <f t="shared" si="9"/>
        <v>1</v>
      </c>
    </row>
    <row r="31" spans="1:26">
      <c r="A31" s="133">
        <v>42</v>
      </c>
      <c r="B31" s="134">
        <v>99.981226460000002</v>
      </c>
      <c r="C31" s="135">
        <v>1.8773539999999998E-2</v>
      </c>
      <c r="D31" s="135">
        <v>90553</v>
      </c>
      <c r="E31" s="135">
        <v>90536</v>
      </c>
      <c r="F31" s="136">
        <v>17</v>
      </c>
      <c r="G31" s="134">
        <v>99.97795619</v>
      </c>
      <c r="H31" s="135">
        <v>2.204381E-2</v>
      </c>
      <c r="I31" s="135">
        <v>86192</v>
      </c>
      <c r="J31" s="135">
        <v>86173</v>
      </c>
      <c r="K31" s="136">
        <v>19</v>
      </c>
      <c r="L31" s="134">
        <v>99.989963619999997</v>
      </c>
      <c r="M31" s="135">
        <v>1.0036379999999999E-2</v>
      </c>
      <c r="N31" s="135">
        <v>119565</v>
      </c>
      <c r="O31" s="135">
        <v>119553</v>
      </c>
      <c r="P31" s="136">
        <v>12</v>
      </c>
      <c r="Q31" s="219">
        <f t="shared" si="2"/>
        <v>1.1673668005044058</v>
      </c>
      <c r="R31" s="220">
        <f t="shared" si="3"/>
        <v>0.32492800001206706</v>
      </c>
      <c r="S31" s="220">
        <f t="shared" si="4"/>
        <v>0.61748020635773615</v>
      </c>
      <c r="T31" s="220">
        <f t="shared" si="5"/>
        <v>2.2069456362952447</v>
      </c>
      <c r="U31" s="235">
        <f t="shared" si="6"/>
        <v>0</v>
      </c>
      <c r="V31" s="215">
        <f t="shared" si="7"/>
        <v>0.54693137271302783</v>
      </c>
      <c r="W31" s="216">
        <f t="shared" si="8"/>
        <v>0.36400280508227872</v>
      </c>
      <c r="X31" s="216">
        <f t="shared" si="0"/>
        <v>0.26797075069861503</v>
      </c>
      <c r="Y31" s="216">
        <f t="shared" si="1"/>
        <v>1.1162931987088061</v>
      </c>
      <c r="Z31" s="233">
        <f t="shared" si="9"/>
        <v>0</v>
      </c>
    </row>
    <row r="32" spans="1:26">
      <c r="A32" s="133">
        <v>43</v>
      </c>
      <c r="B32" s="137">
        <v>100</v>
      </c>
      <c r="C32" s="138">
        <v>0</v>
      </c>
      <c r="D32" s="138">
        <v>175540</v>
      </c>
      <c r="E32" s="138">
        <v>175540</v>
      </c>
      <c r="F32" s="139">
        <v>0</v>
      </c>
      <c r="G32" s="137">
        <v>100</v>
      </c>
      <c r="H32" s="138">
        <v>0</v>
      </c>
      <c r="I32" s="138">
        <v>182466</v>
      </c>
      <c r="J32" s="138">
        <v>182466</v>
      </c>
      <c r="K32" s="139">
        <v>0</v>
      </c>
      <c r="L32" s="137">
        <v>99.99895223</v>
      </c>
      <c r="M32" s="138">
        <v>1.04777E-3</v>
      </c>
      <c r="N32" s="138">
        <v>190881</v>
      </c>
      <c r="O32" s="138">
        <v>190879</v>
      </c>
      <c r="P32" s="139">
        <v>2</v>
      </c>
      <c r="Q32" s="221">
        <f t="shared" si="2"/>
        <v>0.96204245151178025</v>
      </c>
      <c r="R32" s="222">
        <f t="shared" si="3"/>
        <v>1.4142175140755011</v>
      </c>
      <c r="S32" s="222">
        <f t="shared" si="4"/>
        <v>6.0171104807304969E-2</v>
      </c>
      <c r="T32" s="222">
        <f t="shared" si="5"/>
        <v>15.381563650438981</v>
      </c>
      <c r="U32" s="236">
        <f t="shared" si="6"/>
        <v>0</v>
      </c>
      <c r="V32" s="217">
        <f t="shared" si="7"/>
        <v>2.7589218357082985</v>
      </c>
      <c r="W32" s="218">
        <f t="shared" si="8"/>
        <v>1.1547052736095604</v>
      </c>
      <c r="X32" s="218">
        <f t="shared" si="0"/>
        <v>0.28696863006635903</v>
      </c>
      <c r="Y32" s="218">
        <f t="shared" si="1"/>
        <v>26.524326696572796</v>
      </c>
      <c r="Z32" s="234">
        <f t="shared" si="9"/>
        <v>0</v>
      </c>
    </row>
    <row r="34" spans="17:17">
      <c r="Q34" s="149" t="s">
        <v>89</v>
      </c>
    </row>
  </sheetData>
  <mergeCells count="5">
    <mergeCell ref="V1:Z1"/>
    <mergeCell ref="B1:F1"/>
    <mergeCell ref="G1:K1"/>
    <mergeCell ref="L1:P1"/>
    <mergeCell ref="Q1:U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A93C5-2C5D-AD4E-97DA-F9E280454749}">
  <dimension ref="A1:Z34"/>
  <sheetViews>
    <sheetView zoomScaleNormal="100" workbookViewId="0">
      <selection activeCell="I17" sqref="I17"/>
    </sheetView>
  </sheetViews>
  <sheetFormatPr baseColWidth="10" defaultRowHeight="15"/>
  <sheetData>
    <row r="1" spans="1:26">
      <c r="A1" s="133"/>
      <c r="B1" s="304" t="s">
        <v>46</v>
      </c>
      <c r="C1" s="305"/>
      <c r="D1" s="305"/>
      <c r="E1" s="305"/>
      <c r="F1" s="306"/>
      <c r="G1" s="304" t="s">
        <v>47</v>
      </c>
      <c r="H1" s="305"/>
      <c r="I1" s="305"/>
      <c r="J1" s="305"/>
      <c r="K1" s="306"/>
      <c r="L1" s="304" t="s">
        <v>48</v>
      </c>
      <c r="M1" s="305"/>
      <c r="N1" s="305"/>
      <c r="O1" s="305"/>
      <c r="P1" s="306"/>
      <c r="Q1" s="298" t="s">
        <v>91</v>
      </c>
      <c r="R1" s="299"/>
      <c r="S1" s="299"/>
      <c r="T1" s="299"/>
      <c r="U1" s="300"/>
      <c r="V1" s="298" t="s">
        <v>92</v>
      </c>
      <c r="W1" s="299"/>
      <c r="X1" s="299"/>
      <c r="Y1" s="299"/>
      <c r="Z1" s="300"/>
    </row>
    <row r="2" spans="1:26">
      <c r="A2" s="223" t="s">
        <v>93</v>
      </c>
      <c r="B2" s="140" t="s">
        <v>40</v>
      </c>
      <c r="C2" s="141" t="s">
        <v>41</v>
      </c>
      <c r="D2" s="141" t="s">
        <v>42</v>
      </c>
      <c r="E2" s="141" t="s">
        <v>44</v>
      </c>
      <c r="F2" s="142" t="s">
        <v>45</v>
      </c>
      <c r="G2" s="140" t="s">
        <v>40</v>
      </c>
      <c r="H2" s="141" t="s">
        <v>41</v>
      </c>
      <c r="I2" s="141" t="s">
        <v>42</v>
      </c>
      <c r="J2" s="141" t="s">
        <v>44</v>
      </c>
      <c r="K2" s="142" t="s">
        <v>45</v>
      </c>
      <c r="L2" s="140" t="s">
        <v>40</v>
      </c>
      <c r="M2" s="141" t="s">
        <v>41</v>
      </c>
      <c r="N2" s="141" t="s">
        <v>42</v>
      </c>
      <c r="O2" s="141" t="s">
        <v>44</v>
      </c>
      <c r="P2" s="142" t="s">
        <v>45</v>
      </c>
      <c r="Q2" s="227" t="s">
        <v>84</v>
      </c>
      <c r="R2" s="228" t="s">
        <v>81</v>
      </c>
      <c r="S2" s="228" t="s">
        <v>82</v>
      </c>
      <c r="T2" s="228" t="s">
        <v>82</v>
      </c>
      <c r="U2" s="229" t="s">
        <v>86</v>
      </c>
      <c r="V2" s="230" t="s">
        <v>83</v>
      </c>
      <c r="W2" s="231" t="s">
        <v>81</v>
      </c>
      <c r="X2" s="231" t="s">
        <v>82</v>
      </c>
      <c r="Y2" s="231" t="s">
        <v>82</v>
      </c>
      <c r="Z2" s="232" t="s">
        <v>86</v>
      </c>
    </row>
    <row r="3" spans="1:26">
      <c r="A3" s="133">
        <v>1</v>
      </c>
      <c r="B3" s="134">
        <v>99.898156990000004</v>
      </c>
      <c r="C3" s="135">
        <v>0.10184301</v>
      </c>
      <c r="D3" s="135">
        <v>142376</v>
      </c>
      <c r="E3" s="135">
        <v>142231</v>
      </c>
      <c r="F3" s="136">
        <v>145</v>
      </c>
      <c r="G3" s="134">
        <v>31.945906489999999</v>
      </c>
      <c r="H3" s="135">
        <v>68.054093510000001</v>
      </c>
      <c r="I3" s="135">
        <v>142494</v>
      </c>
      <c r="J3" s="135">
        <v>45521</v>
      </c>
      <c r="K3" s="136">
        <v>96973</v>
      </c>
      <c r="L3" s="134">
        <v>26.58055057</v>
      </c>
      <c r="M3" s="135">
        <v>73.41944943</v>
      </c>
      <c r="N3" s="135">
        <v>118677</v>
      </c>
      <c r="O3" s="135">
        <v>31545</v>
      </c>
      <c r="P3" s="136">
        <v>87132</v>
      </c>
      <c r="Q3" s="219">
        <f>((K3+1)*(E3+1))/((J3+1)*(F3+1))</f>
        <v>2075.2882947459393</v>
      </c>
      <c r="R3" s="220">
        <f>SQRT(1/(K3+1)+1/(J3+1)+1/(F3+1)+1/(E3+1))</f>
        <v>8.2997742607307703E-2</v>
      </c>
      <c r="S3" s="220">
        <f>EXP(LN(Q3)-1.96*R3)</f>
        <v>1763.7187493845288</v>
      </c>
      <c r="T3" s="220">
        <f>EXP(LN(Q3)+1.96*R3)</f>
        <v>2441.8981245237796</v>
      </c>
      <c r="U3" s="235">
        <f>IF(S3&gt;1,1,0)</f>
        <v>1</v>
      </c>
      <c r="V3" s="215">
        <f>((P3+1)*(E3+1))/((O3+1)*(F3+1))</f>
        <v>2690.8087376642416</v>
      </c>
      <c r="W3" s="216">
        <f>SQRT(1/(P3+1)+1/(O3+1)+1/(F3+1)+1/(E3+1))</f>
        <v>8.3063363062249942E-2</v>
      </c>
      <c r="X3" s="216">
        <f t="shared" ref="X3:X32" si="0">EXP(LN(V3)-1.96*W3)</f>
        <v>2286.5350721668756</v>
      </c>
      <c r="Y3" s="216">
        <f t="shared" ref="Y3:Y32" si="1">EXP(LN(V3)+1.96*W3)</f>
        <v>3166.5605093162526</v>
      </c>
      <c r="Z3" s="233">
        <f>IF(X3&gt;1,1,0)</f>
        <v>1</v>
      </c>
    </row>
    <row r="4" spans="1:26">
      <c r="A4" s="133">
        <v>2</v>
      </c>
      <c r="B4" s="134">
        <v>99.983555699999997</v>
      </c>
      <c r="C4" s="135">
        <v>1.6444299999999999E-2</v>
      </c>
      <c r="D4" s="135">
        <v>91217</v>
      </c>
      <c r="E4" s="135">
        <v>91202</v>
      </c>
      <c r="F4" s="136">
        <v>15</v>
      </c>
      <c r="G4" s="134">
        <v>99.984788370000004</v>
      </c>
      <c r="H4" s="135">
        <v>1.521163E-2</v>
      </c>
      <c r="I4" s="135">
        <v>78887</v>
      </c>
      <c r="J4" s="135">
        <v>78875</v>
      </c>
      <c r="K4" s="136">
        <v>12</v>
      </c>
      <c r="L4" s="134">
        <v>99.994841309999998</v>
      </c>
      <c r="M4" s="135">
        <v>5.1586899999999996E-3</v>
      </c>
      <c r="N4" s="135">
        <v>77539</v>
      </c>
      <c r="O4" s="135">
        <v>77535</v>
      </c>
      <c r="P4" s="136">
        <v>4</v>
      </c>
      <c r="Q4" s="219">
        <f t="shared" ref="Q4:Q32" si="2">((K4+1)*(E4+1))/((J4+1)*(F4+1))</f>
        <v>0.93948016506922261</v>
      </c>
      <c r="R4" s="220">
        <f t="shared" ref="R4:R32" si="3">SQRT(1/(K4+1)+1/(J4+1)+1/(F4+1)+1/(E4+1))</f>
        <v>0.3734256547190829</v>
      </c>
      <c r="S4" s="220">
        <f t="shared" ref="S4:S32" si="4">EXP(LN(Q4)-1.96*R4)</f>
        <v>0.45187808642891397</v>
      </c>
      <c r="T4" s="220">
        <f t="shared" ref="T4:T32" si="5">EXP(LN(Q4)+1.96*R4)</f>
        <v>1.9532325356461855</v>
      </c>
      <c r="U4" s="235">
        <f t="shared" ref="U4:U32" si="6">IF(S4&gt;1,1,0)</f>
        <v>0</v>
      </c>
      <c r="V4" s="215">
        <f t="shared" ref="V4:V32" si="7">((P4+1)*(E4+1))/((O4+1)*(F4+1))</f>
        <v>0.36758328389393313</v>
      </c>
      <c r="W4" s="216">
        <f t="shared" ref="W4:W32" si="8">SQRT(1/(P4+1)+1/(O4+1)+1/(F4+1)+1/(E4+1))</f>
        <v>0.51237082448792637</v>
      </c>
      <c r="X4" s="216">
        <f t="shared" si="0"/>
        <v>0.13465326941770214</v>
      </c>
      <c r="Y4" s="216">
        <f t="shared" si="1"/>
        <v>1.0034473814304925</v>
      </c>
      <c r="Z4" s="233">
        <f t="shared" ref="Z4:Z32" si="9">IF(X4&gt;1,1,0)</f>
        <v>0</v>
      </c>
    </row>
    <row r="5" spans="1:26">
      <c r="A5" s="133">
        <v>3</v>
      </c>
      <c r="B5" s="134">
        <v>100</v>
      </c>
      <c r="C5" s="135">
        <v>0</v>
      </c>
      <c r="D5" s="135">
        <v>86777</v>
      </c>
      <c r="E5" s="135">
        <v>86777</v>
      </c>
      <c r="F5" s="136">
        <v>0</v>
      </c>
      <c r="G5" s="134">
        <v>100</v>
      </c>
      <c r="H5" s="135">
        <v>0</v>
      </c>
      <c r="I5" s="135">
        <v>73824</v>
      </c>
      <c r="J5" s="135">
        <v>73824</v>
      </c>
      <c r="K5" s="136">
        <v>0</v>
      </c>
      <c r="L5" s="134">
        <v>99.909106710000003</v>
      </c>
      <c r="M5" s="135">
        <v>9.0893290000000002E-2</v>
      </c>
      <c r="N5" s="135">
        <v>74813</v>
      </c>
      <c r="O5" s="135">
        <v>74745</v>
      </c>
      <c r="P5" s="136">
        <v>68</v>
      </c>
      <c r="Q5" s="219">
        <f t="shared" si="2"/>
        <v>1.1754554690145615</v>
      </c>
      <c r="R5" s="220">
        <f t="shared" si="3"/>
        <v>1.4142224256477378</v>
      </c>
      <c r="S5" s="220">
        <f t="shared" si="4"/>
        <v>7.3518349667648225E-2</v>
      </c>
      <c r="T5" s="220">
        <f t="shared" si="5"/>
        <v>18.793887048368532</v>
      </c>
      <c r="U5" s="235">
        <f t="shared" si="6"/>
        <v>0</v>
      </c>
      <c r="V5" s="215">
        <f t="shared" si="7"/>
        <v>80.107055895967676</v>
      </c>
      <c r="W5" s="216">
        <f t="shared" si="8"/>
        <v>1.0072326721883051</v>
      </c>
      <c r="X5" s="216">
        <f t="shared" si="0"/>
        <v>11.124922940086577</v>
      </c>
      <c r="Y5" s="216">
        <f t="shared" si="1"/>
        <v>576.8256048944595</v>
      </c>
      <c r="Z5" s="233">
        <f t="shared" si="9"/>
        <v>1</v>
      </c>
    </row>
    <row r="6" spans="1:26">
      <c r="A6" s="133">
        <v>4</v>
      </c>
      <c r="B6" s="134">
        <v>99.779589540000003</v>
      </c>
      <c r="C6" s="135">
        <v>0.22041046</v>
      </c>
      <c r="D6" s="135">
        <v>88925</v>
      </c>
      <c r="E6" s="135">
        <v>88729</v>
      </c>
      <c r="F6" s="136">
        <v>196</v>
      </c>
      <c r="G6" s="134">
        <v>3.1058761600000002</v>
      </c>
      <c r="H6" s="135">
        <v>96.894123840000006</v>
      </c>
      <c r="I6" s="135">
        <v>91182</v>
      </c>
      <c r="J6" s="135">
        <v>2832</v>
      </c>
      <c r="K6" s="136">
        <v>88350</v>
      </c>
      <c r="L6" s="134">
        <v>2.4027497100000001</v>
      </c>
      <c r="M6" s="135">
        <v>97.597250290000005</v>
      </c>
      <c r="N6" s="135">
        <v>92519</v>
      </c>
      <c r="O6" s="135">
        <v>2223</v>
      </c>
      <c r="P6" s="136">
        <v>90296</v>
      </c>
      <c r="Q6" s="219">
        <f t="shared" si="2"/>
        <v>14046.533208146913</v>
      </c>
      <c r="R6" s="220">
        <f t="shared" si="3"/>
        <v>7.3835719487459858E-2</v>
      </c>
      <c r="S6" s="220">
        <f t="shared" si="4"/>
        <v>12153.991184379738</v>
      </c>
      <c r="T6" s="220">
        <f t="shared" si="5"/>
        <v>16233.769810624026</v>
      </c>
      <c r="U6" s="235">
        <f t="shared" si="6"/>
        <v>1</v>
      </c>
      <c r="V6" s="215">
        <f t="shared" si="7"/>
        <v>18287.013863528467</v>
      </c>
      <c r="W6" s="216">
        <f t="shared" si="8"/>
        <v>7.4485751188940921E-2</v>
      </c>
      <c r="X6" s="216">
        <f t="shared" si="0"/>
        <v>15802.98917879398</v>
      </c>
      <c r="Y6" s="216">
        <f t="shared" si="1"/>
        <v>21161.494971700246</v>
      </c>
      <c r="Z6" s="233">
        <f t="shared" si="9"/>
        <v>1</v>
      </c>
    </row>
    <row r="7" spans="1:26">
      <c r="A7" s="133">
        <v>5</v>
      </c>
      <c r="B7" s="134">
        <v>99.955410079999993</v>
      </c>
      <c r="C7" s="135">
        <v>4.4589919999999998E-2</v>
      </c>
      <c r="D7" s="135">
        <v>105405</v>
      </c>
      <c r="E7" s="135">
        <v>105358</v>
      </c>
      <c r="F7" s="136">
        <v>47</v>
      </c>
      <c r="G7" s="134">
        <v>99.951667850000007</v>
      </c>
      <c r="H7" s="135">
        <v>4.8332149999999997E-2</v>
      </c>
      <c r="I7" s="135">
        <v>128279</v>
      </c>
      <c r="J7" s="135">
        <v>128217</v>
      </c>
      <c r="K7" s="136">
        <v>62</v>
      </c>
      <c r="L7" s="134">
        <v>99.31125274</v>
      </c>
      <c r="M7" s="135">
        <v>0.68874725999999997</v>
      </c>
      <c r="N7" s="135">
        <v>114701</v>
      </c>
      <c r="O7" s="135">
        <v>113911</v>
      </c>
      <c r="P7" s="136">
        <v>790</v>
      </c>
      <c r="Q7" s="219">
        <f t="shared" si="2"/>
        <v>1.0785044806501427</v>
      </c>
      <c r="R7" s="220">
        <f t="shared" si="3"/>
        <v>0.19163413000148552</v>
      </c>
      <c r="S7" s="220">
        <f t="shared" si="4"/>
        <v>0.74079780886944457</v>
      </c>
      <c r="T7" s="220">
        <f t="shared" si="5"/>
        <v>1.5701611166447538</v>
      </c>
      <c r="U7" s="235">
        <f t="shared" si="6"/>
        <v>0</v>
      </c>
      <c r="V7" s="215">
        <f t="shared" si="7"/>
        <v>15.24184037531896</v>
      </c>
      <c r="W7" s="216">
        <f t="shared" si="8"/>
        <v>0.14871390621250641</v>
      </c>
      <c r="X7" s="216">
        <f t="shared" si="0"/>
        <v>11.388055538394655</v>
      </c>
      <c r="Y7" s="216">
        <f t="shared" si="1"/>
        <v>20.399768621031143</v>
      </c>
      <c r="Z7" s="233">
        <f t="shared" si="9"/>
        <v>1</v>
      </c>
    </row>
    <row r="8" spans="1:26">
      <c r="A8" s="133">
        <v>6</v>
      </c>
      <c r="B8" s="134">
        <v>99.930498240000006</v>
      </c>
      <c r="C8" s="135">
        <v>6.9501759999999996E-2</v>
      </c>
      <c r="D8" s="135">
        <v>46042</v>
      </c>
      <c r="E8" s="135">
        <v>46010</v>
      </c>
      <c r="F8" s="136">
        <v>32</v>
      </c>
      <c r="G8" s="134">
        <v>99.771804660000001</v>
      </c>
      <c r="H8" s="135">
        <v>0.22819534</v>
      </c>
      <c r="I8" s="135">
        <v>41631</v>
      </c>
      <c r="J8" s="135">
        <v>41536</v>
      </c>
      <c r="K8" s="136">
        <v>95</v>
      </c>
      <c r="L8" s="134">
        <v>54.530024580000003</v>
      </c>
      <c r="M8" s="135">
        <v>45.469975419999997</v>
      </c>
      <c r="N8" s="135">
        <v>34172</v>
      </c>
      <c r="O8" s="135">
        <v>18634</v>
      </c>
      <c r="P8" s="136">
        <v>15538</v>
      </c>
      <c r="Q8" s="219">
        <f t="shared" si="2"/>
        <v>3.222432573806048</v>
      </c>
      <c r="R8" s="220">
        <f t="shared" si="3"/>
        <v>0.20190469490341598</v>
      </c>
      <c r="S8" s="220">
        <f t="shared" si="4"/>
        <v>2.1692973863594069</v>
      </c>
      <c r="T8" s="220">
        <f t="shared" si="5"/>
        <v>4.7868364005882995</v>
      </c>
      <c r="U8" s="235">
        <f t="shared" si="6"/>
        <v>1</v>
      </c>
      <c r="V8" s="215">
        <f t="shared" si="7"/>
        <v>1162.6296704636925</v>
      </c>
      <c r="W8" s="216">
        <f t="shared" si="8"/>
        <v>0.17447859726876125</v>
      </c>
      <c r="X8" s="216">
        <f t="shared" si="0"/>
        <v>825.89002670848504</v>
      </c>
      <c r="Y8" s="216">
        <f t="shared" si="1"/>
        <v>1636.6679665931204</v>
      </c>
      <c r="Z8" s="233">
        <f t="shared" si="9"/>
        <v>1</v>
      </c>
    </row>
    <row r="9" spans="1:26">
      <c r="A9" s="133">
        <v>7</v>
      </c>
      <c r="B9" s="134">
        <v>98.037735850000004</v>
      </c>
      <c r="C9" s="135">
        <v>1.96226415</v>
      </c>
      <c r="D9" s="135">
        <v>1325</v>
      </c>
      <c r="E9" s="135">
        <v>1299</v>
      </c>
      <c r="F9" s="136">
        <v>26</v>
      </c>
      <c r="G9" s="134">
        <v>2.6923927499999998</v>
      </c>
      <c r="H9" s="135">
        <v>97.307607250000004</v>
      </c>
      <c r="I9" s="135">
        <v>18088</v>
      </c>
      <c r="J9" s="135">
        <v>487</v>
      </c>
      <c r="K9" s="136">
        <v>17601</v>
      </c>
      <c r="L9" s="134">
        <v>3.3077976800000002</v>
      </c>
      <c r="M9" s="135">
        <v>96.692202320000007</v>
      </c>
      <c r="N9" s="135">
        <v>19711</v>
      </c>
      <c r="O9" s="135">
        <v>652</v>
      </c>
      <c r="P9" s="136">
        <v>19059</v>
      </c>
      <c r="Q9" s="219">
        <f t="shared" si="2"/>
        <v>1736.6879174256223</v>
      </c>
      <c r="R9" s="220">
        <f t="shared" si="3"/>
        <v>0.19978052923164683</v>
      </c>
      <c r="S9" s="220">
        <f t="shared" si="4"/>
        <v>1173.992069473454</v>
      </c>
      <c r="T9" s="220">
        <f t="shared" si="5"/>
        <v>2569.0845798344171</v>
      </c>
      <c r="U9" s="235">
        <f t="shared" si="6"/>
        <v>1</v>
      </c>
      <c r="V9" s="215">
        <f t="shared" si="7"/>
        <v>1405.3655493165447</v>
      </c>
      <c r="W9" s="216">
        <f t="shared" si="8"/>
        <v>0.19846946181108485</v>
      </c>
      <c r="X9" s="216">
        <f t="shared" si="0"/>
        <v>952.46425641889584</v>
      </c>
      <c r="Y9" s="216">
        <f t="shared" si="1"/>
        <v>2073.6235652891114</v>
      </c>
      <c r="Z9" s="233">
        <f t="shared" si="9"/>
        <v>1</v>
      </c>
    </row>
    <row r="10" spans="1:26">
      <c r="A10" s="133">
        <v>8</v>
      </c>
      <c r="B10" s="134">
        <v>99.996588919999994</v>
      </c>
      <c r="C10" s="135">
        <v>3.4110799999999999E-3</v>
      </c>
      <c r="D10" s="135">
        <v>146581</v>
      </c>
      <c r="E10" s="135">
        <v>146576</v>
      </c>
      <c r="F10" s="136">
        <v>5</v>
      </c>
      <c r="G10" s="134">
        <v>99.992819749999995</v>
      </c>
      <c r="H10" s="135">
        <v>7.18025E-3</v>
      </c>
      <c r="I10" s="135">
        <v>139271</v>
      </c>
      <c r="J10" s="135">
        <v>139261</v>
      </c>
      <c r="K10" s="136">
        <v>10</v>
      </c>
      <c r="L10" s="134">
        <v>99.514990569999995</v>
      </c>
      <c r="M10" s="135">
        <v>0.48500943000000002</v>
      </c>
      <c r="N10" s="135">
        <v>145358</v>
      </c>
      <c r="O10" s="135">
        <v>144653</v>
      </c>
      <c r="P10" s="136">
        <v>705</v>
      </c>
      <c r="Q10" s="219">
        <f t="shared" si="2"/>
        <v>1.9296326348896324</v>
      </c>
      <c r="R10" s="220">
        <f t="shared" si="3"/>
        <v>0.50753301433330966</v>
      </c>
      <c r="S10" s="220">
        <f t="shared" si="4"/>
        <v>0.71359830863102247</v>
      </c>
      <c r="T10" s="220">
        <f t="shared" si="5"/>
        <v>5.2178964840517752</v>
      </c>
      <c r="U10" s="235">
        <f t="shared" si="6"/>
        <v>0</v>
      </c>
      <c r="V10" s="215">
        <f t="shared" si="7"/>
        <v>119.23090270576687</v>
      </c>
      <c r="W10" s="216">
        <f t="shared" si="8"/>
        <v>0.40999613737450047</v>
      </c>
      <c r="X10" s="216">
        <f t="shared" si="0"/>
        <v>53.381782851761884</v>
      </c>
      <c r="Y10" s="216">
        <f t="shared" si="1"/>
        <v>266.30823102160309</v>
      </c>
      <c r="Z10" s="233">
        <f t="shared" si="9"/>
        <v>1</v>
      </c>
    </row>
    <row r="11" spans="1:26">
      <c r="A11" s="133">
        <v>9</v>
      </c>
      <c r="B11" s="134">
        <v>99.956994609999995</v>
      </c>
      <c r="C11" s="135">
        <v>4.3005389999999998E-2</v>
      </c>
      <c r="D11" s="135">
        <v>160445</v>
      </c>
      <c r="E11" s="135">
        <v>160376</v>
      </c>
      <c r="F11" s="136">
        <v>69</v>
      </c>
      <c r="G11" s="134">
        <v>99.680268190000007</v>
      </c>
      <c r="H11" s="135">
        <v>0.31973181000000001</v>
      </c>
      <c r="I11" s="135">
        <v>135426</v>
      </c>
      <c r="J11" s="135">
        <v>134993</v>
      </c>
      <c r="K11" s="136">
        <v>433</v>
      </c>
      <c r="L11" s="134">
        <v>70.053781770000001</v>
      </c>
      <c r="M11" s="135">
        <v>29.946218229999999</v>
      </c>
      <c r="N11" s="135">
        <v>173107</v>
      </c>
      <c r="O11" s="135">
        <v>121268</v>
      </c>
      <c r="P11" s="136">
        <v>51839</v>
      </c>
      <c r="Q11" s="219">
        <f t="shared" si="2"/>
        <v>7.3657895906484736</v>
      </c>
      <c r="R11" s="220">
        <f t="shared" si="3"/>
        <v>0.12885458779510964</v>
      </c>
      <c r="S11" s="220">
        <f t="shared" si="4"/>
        <v>5.7218447411757687</v>
      </c>
      <c r="T11" s="220">
        <f t="shared" si="5"/>
        <v>9.4820567051172198</v>
      </c>
      <c r="U11" s="235">
        <f t="shared" si="6"/>
        <v>1</v>
      </c>
      <c r="V11" s="215">
        <f t="shared" si="7"/>
        <v>979.3980654577839</v>
      </c>
      <c r="W11" s="216">
        <f t="shared" si="8"/>
        <v>0.11966405411705609</v>
      </c>
      <c r="X11" s="216">
        <f t="shared" si="0"/>
        <v>774.63861545739269</v>
      </c>
      <c r="Y11" s="216">
        <f t="shared" si="1"/>
        <v>1238.2813759627375</v>
      </c>
      <c r="Z11" s="233">
        <f t="shared" si="9"/>
        <v>1</v>
      </c>
    </row>
    <row r="12" spans="1:26">
      <c r="A12" s="133">
        <v>10</v>
      </c>
      <c r="B12" s="134">
        <v>99.954163480000005</v>
      </c>
      <c r="C12" s="135">
        <v>4.5836519999999999E-2</v>
      </c>
      <c r="D12" s="135">
        <v>32725</v>
      </c>
      <c r="E12" s="135">
        <v>32710</v>
      </c>
      <c r="F12" s="136">
        <v>15</v>
      </c>
      <c r="G12" s="134">
        <v>99.840132019999999</v>
      </c>
      <c r="H12" s="135">
        <v>0.15986797999999999</v>
      </c>
      <c r="I12" s="135">
        <v>38782</v>
      </c>
      <c r="J12" s="135">
        <v>38720</v>
      </c>
      <c r="K12" s="136">
        <v>62</v>
      </c>
      <c r="L12" s="134">
        <v>98.908633789999996</v>
      </c>
      <c r="M12" s="135">
        <v>1.0913662099999999</v>
      </c>
      <c r="N12" s="135">
        <v>52503</v>
      </c>
      <c r="O12" s="135">
        <v>51930</v>
      </c>
      <c r="P12" s="136">
        <v>573</v>
      </c>
      <c r="Q12" s="219">
        <f t="shared" si="2"/>
        <v>3.3263490741458122</v>
      </c>
      <c r="R12" s="220">
        <f t="shared" si="3"/>
        <v>0.28005251723261398</v>
      </c>
      <c r="S12" s="220">
        <f t="shared" si="4"/>
        <v>1.9212430427006388</v>
      </c>
      <c r="T12" s="220">
        <f t="shared" si="5"/>
        <v>5.7590830088407223</v>
      </c>
      <c r="U12" s="235">
        <f t="shared" si="6"/>
        <v>1</v>
      </c>
      <c r="V12" s="215">
        <f t="shared" si="7"/>
        <v>22.597429762569565</v>
      </c>
      <c r="W12" s="216">
        <f t="shared" si="8"/>
        <v>0.25355864677752121</v>
      </c>
      <c r="X12" s="216">
        <f t="shared" si="0"/>
        <v>13.747558226382315</v>
      </c>
      <c r="Y12" s="216">
        <f t="shared" si="1"/>
        <v>37.14432944857883</v>
      </c>
      <c r="Z12" s="233">
        <f t="shared" si="9"/>
        <v>1</v>
      </c>
    </row>
    <row r="13" spans="1:26">
      <c r="A13" s="133">
        <v>11</v>
      </c>
      <c r="B13" s="134">
        <v>100</v>
      </c>
      <c r="C13" s="135">
        <v>0</v>
      </c>
      <c r="D13" s="135">
        <v>85777</v>
      </c>
      <c r="E13" s="135">
        <v>85777</v>
      </c>
      <c r="F13" s="136">
        <v>0</v>
      </c>
      <c r="G13" s="134">
        <v>99.988828060000003</v>
      </c>
      <c r="H13" s="135">
        <v>1.117194E-2</v>
      </c>
      <c r="I13" s="135">
        <v>8951</v>
      </c>
      <c r="J13" s="135">
        <v>8950</v>
      </c>
      <c r="K13" s="136">
        <v>1</v>
      </c>
      <c r="L13" s="134">
        <v>99.997788049999997</v>
      </c>
      <c r="M13" s="135">
        <v>2.2119499999999999E-3</v>
      </c>
      <c r="N13" s="135">
        <v>45209</v>
      </c>
      <c r="O13" s="135">
        <v>45208</v>
      </c>
      <c r="P13" s="136">
        <v>1</v>
      </c>
      <c r="Q13" s="219">
        <f t="shared" si="2"/>
        <v>19.166126689755334</v>
      </c>
      <c r="R13" s="220">
        <f t="shared" si="3"/>
        <v>1.2247952389529653</v>
      </c>
      <c r="S13" s="220">
        <f t="shared" si="4"/>
        <v>1.7376711855863516</v>
      </c>
      <c r="T13" s="220">
        <f t="shared" si="5"/>
        <v>211.39811451946142</v>
      </c>
      <c r="U13" s="235">
        <f t="shared" si="6"/>
        <v>1</v>
      </c>
      <c r="V13" s="215">
        <f t="shared" si="7"/>
        <v>3.7947311376053441</v>
      </c>
      <c r="W13" s="216">
        <f t="shared" si="8"/>
        <v>1.2247586609166592</v>
      </c>
      <c r="X13" s="216">
        <f t="shared" si="0"/>
        <v>0.34406887847056833</v>
      </c>
      <c r="Y13" s="216">
        <f t="shared" si="1"/>
        <v>41.852039832028353</v>
      </c>
      <c r="Z13" s="233">
        <f t="shared" si="9"/>
        <v>0</v>
      </c>
    </row>
    <row r="14" spans="1:26">
      <c r="A14" s="133">
        <v>12</v>
      </c>
      <c r="B14" s="134">
        <v>99.874345700000006</v>
      </c>
      <c r="C14" s="135">
        <v>0.1256543</v>
      </c>
      <c r="D14" s="135">
        <v>139271</v>
      </c>
      <c r="E14" s="135">
        <v>139096</v>
      </c>
      <c r="F14" s="136">
        <v>175</v>
      </c>
      <c r="G14" s="134">
        <v>7.2261090100000001</v>
      </c>
      <c r="H14" s="135">
        <v>92.773890989999998</v>
      </c>
      <c r="I14" s="135">
        <v>130499</v>
      </c>
      <c r="J14" s="135">
        <v>9430</v>
      </c>
      <c r="K14" s="136">
        <v>121069</v>
      </c>
      <c r="L14" s="134">
        <v>58.546421039999998</v>
      </c>
      <c r="M14" s="135">
        <v>41.453578960000002</v>
      </c>
      <c r="N14" s="135">
        <v>109110</v>
      </c>
      <c r="O14" s="135">
        <v>63880</v>
      </c>
      <c r="P14" s="136">
        <v>45230</v>
      </c>
      <c r="Q14" s="219">
        <f t="shared" si="2"/>
        <v>10145.743841634456</v>
      </c>
      <c r="R14" s="220">
        <f t="shared" si="3"/>
        <v>7.6179396088535425E-2</v>
      </c>
      <c r="S14" s="220">
        <f t="shared" si="4"/>
        <v>8738.5360467445498</v>
      </c>
      <c r="T14" s="220">
        <f t="shared" si="5"/>
        <v>11779.560964151569</v>
      </c>
      <c r="U14" s="235">
        <f t="shared" si="6"/>
        <v>1</v>
      </c>
      <c r="V14" s="215">
        <f t="shared" si="7"/>
        <v>559.58952859436079</v>
      </c>
      <c r="W14" s="216">
        <f t="shared" si="8"/>
        <v>7.5675426969870188E-2</v>
      </c>
      <c r="X14" s="216">
        <f t="shared" si="0"/>
        <v>482.45116028608868</v>
      </c>
      <c r="Y14" s="216">
        <f t="shared" si="1"/>
        <v>649.06143106127001</v>
      </c>
      <c r="Z14" s="233">
        <f t="shared" si="9"/>
        <v>1</v>
      </c>
    </row>
    <row r="15" spans="1:26">
      <c r="A15" s="133">
        <v>13</v>
      </c>
      <c r="B15" s="134">
        <v>99.996149729999999</v>
      </c>
      <c r="C15" s="135">
        <v>3.8502699999999998E-3</v>
      </c>
      <c r="D15" s="135">
        <v>233750</v>
      </c>
      <c r="E15" s="135">
        <v>233741</v>
      </c>
      <c r="F15" s="136">
        <v>9</v>
      </c>
      <c r="G15" s="134">
        <v>99.999055409999997</v>
      </c>
      <c r="H15" s="135">
        <v>9.4459000000000003E-4</v>
      </c>
      <c r="I15" s="135">
        <v>211732</v>
      </c>
      <c r="J15" s="135">
        <v>211730</v>
      </c>
      <c r="K15" s="136">
        <v>2</v>
      </c>
      <c r="L15" s="134">
        <v>98.81100825</v>
      </c>
      <c r="M15" s="135">
        <v>1.18899175</v>
      </c>
      <c r="N15" s="135">
        <v>158790</v>
      </c>
      <c r="O15" s="135">
        <v>156902</v>
      </c>
      <c r="P15" s="136">
        <v>1888</v>
      </c>
      <c r="Q15" s="219">
        <f t="shared" si="2"/>
        <v>0.33118721396488943</v>
      </c>
      <c r="R15" s="220">
        <f t="shared" si="3"/>
        <v>0.65828742546746433</v>
      </c>
      <c r="S15" s="220">
        <f t="shared" si="4"/>
        <v>9.1143980793717869E-2</v>
      </c>
      <c r="T15" s="220">
        <f t="shared" si="5"/>
        <v>1.2034252809526782</v>
      </c>
      <c r="U15" s="235">
        <f t="shared" si="6"/>
        <v>0</v>
      </c>
      <c r="V15" s="215">
        <f t="shared" si="7"/>
        <v>281.4086652262863</v>
      </c>
      <c r="W15" s="216">
        <f t="shared" si="8"/>
        <v>0.31708048222870988</v>
      </c>
      <c r="X15" s="216">
        <f t="shared" si="0"/>
        <v>151.15868700379337</v>
      </c>
      <c r="Y15" s="216">
        <f t="shared" si="1"/>
        <v>523.89206623932057</v>
      </c>
      <c r="Z15" s="233">
        <f t="shared" si="9"/>
        <v>1</v>
      </c>
    </row>
    <row r="16" spans="1:26">
      <c r="A16" s="133">
        <v>14</v>
      </c>
      <c r="B16" s="134">
        <v>99.964314759999993</v>
      </c>
      <c r="C16" s="135">
        <v>3.568524E-2</v>
      </c>
      <c r="D16" s="135">
        <v>170939</v>
      </c>
      <c r="E16" s="135">
        <v>170878</v>
      </c>
      <c r="F16" s="136">
        <v>61</v>
      </c>
      <c r="G16" s="134">
        <v>99.828943460000005</v>
      </c>
      <c r="H16" s="135">
        <v>0.17105654000000001</v>
      </c>
      <c r="I16" s="135">
        <v>171873</v>
      </c>
      <c r="J16" s="135">
        <v>171579</v>
      </c>
      <c r="K16" s="136">
        <v>294</v>
      </c>
      <c r="L16" s="134">
        <v>75.185230540000006</v>
      </c>
      <c r="M16" s="135">
        <v>24.814769460000001</v>
      </c>
      <c r="N16" s="135">
        <v>130648</v>
      </c>
      <c r="O16" s="135">
        <v>98228</v>
      </c>
      <c r="P16" s="136">
        <v>32420</v>
      </c>
      <c r="Q16" s="219">
        <f t="shared" si="2"/>
        <v>4.7386251687353589</v>
      </c>
      <c r="R16" s="220">
        <f t="shared" si="3"/>
        <v>0.13975171929466254</v>
      </c>
      <c r="S16" s="220">
        <f t="shared" si="4"/>
        <v>3.6032408443194095</v>
      </c>
      <c r="T16" s="220">
        <f t="shared" si="5"/>
        <v>6.2317700814177721</v>
      </c>
      <c r="U16" s="235">
        <f t="shared" si="6"/>
        <v>1</v>
      </c>
      <c r="V16" s="215">
        <f t="shared" si="7"/>
        <v>909.66961320469386</v>
      </c>
      <c r="W16" s="216">
        <f t="shared" si="8"/>
        <v>0.12718454643210853</v>
      </c>
      <c r="X16" s="216">
        <f t="shared" si="0"/>
        <v>708.96046275056915</v>
      </c>
      <c r="Y16" s="216">
        <f t="shared" si="1"/>
        <v>1167.2002159013382</v>
      </c>
      <c r="Z16" s="233">
        <f t="shared" si="9"/>
        <v>1</v>
      </c>
    </row>
    <row r="17" spans="1:26">
      <c r="A17" s="133">
        <v>15</v>
      </c>
      <c r="B17" s="134">
        <v>99.997358719999994</v>
      </c>
      <c r="C17" s="135">
        <v>2.6412800000000002E-3</v>
      </c>
      <c r="D17" s="135">
        <v>75721</v>
      </c>
      <c r="E17" s="135">
        <v>75719</v>
      </c>
      <c r="F17" s="136">
        <v>2</v>
      </c>
      <c r="G17" s="134">
        <v>100</v>
      </c>
      <c r="H17" s="135">
        <v>0</v>
      </c>
      <c r="I17" s="135">
        <v>101341</v>
      </c>
      <c r="J17" s="135">
        <v>101341</v>
      </c>
      <c r="K17" s="136">
        <v>0</v>
      </c>
      <c r="L17" s="134">
        <v>100</v>
      </c>
      <c r="M17" s="135">
        <v>0</v>
      </c>
      <c r="N17" s="135">
        <v>126252</v>
      </c>
      <c r="O17" s="135">
        <v>126252</v>
      </c>
      <c r="P17" s="136">
        <v>0</v>
      </c>
      <c r="Q17" s="219">
        <f t="shared" si="2"/>
        <v>0.24905764638550651</v>
      </c>
      <c r="R17" s="220">
        <f t="shared" si="3"/>
        <v>1.1547105297263456</v>
      </c>
      <c r="S17" s="220">
        <f t="shared" si="4"/>
        <v>2.5905407818579591E-2</v>
      </c>
      <c r="T17" s="220">
        <f t="shared" si="5"/>
        <v>2.3944695894190766</v>
      </c>
      <c r="U17" s="235">
        <f t="shared" si="6"/>
        <v>0</v>
      </c>
      <c r="V17" s="215">
        <f t="shared" si="7"/>
        <v>0.1999160415990115</v>
      </c>
      <c r="W17" s="216">
        <f t="shared" si="8"/>
        <v>1.1547096866691857</v>
      </c>
      <c r="X17" s="216">
        <f t="shared" si="0"/>
        <v>2.079404194109075E-2</v>
      </c>
      <c r="Y17" s="216">
        <f t="shared" si="1"/>
        <v>1.9220132286855076</v>
      </c>
      <c r="Z17" s="233">
        <f t="shared" si="9"/>
        <v>0</v>
      </c>
    </row>
    <row r="18" spans="1:26">
      <c r="A18" s="133">
        <v>16</v>
      </c>
      <c r="B18" s="134">
        <v>99.885622380000001</v>
      </c>
      <c r="C18" s="135">
        <v>0.11437762</v>
      </c>
      <c r="D18" s="135">
        <v>167865</v>
      </c>
      <c r="E18" s="135">
        <v>167673</v>
      </c>
      <c r="F18" s="136">
        <v>192</v>
      </c>
      <c r="G18" s="134">
        <v>73.879842780000004</v>
      </c>
      <c r="H18" s="135">
        <v>26.120157219999999</v>
      </c>
      <c r="I18" s="135">
        <v>151385</v>
      </c>
      <c r="J18" s="135">
        <v>111843</v>
      </c>
      <c r="K18" s="136">
        <v>39542</v>
      </c>
      <c r="L18" s="134">
        <v>60.434305799999997</v>
      </c>
      <c r="M18" s="135">
        <v>39.565694200000003</v>
      </c>
      <c r="N18" s="135">
        <v>124014</v>
      </c>
      <c r="O18" s="135">
        <v>74947</v>
      </c>
      <c r="P18" s="136">
        <v>49067</v>
      </c>
      <c r="Q18" s="219">
        <f t="shared" si="2"/>
        <v>307.16048157750441</v>
      </c>
      <c r="R18" s="220">
        <f t="shared" si="3"/>
        <v>7.2260231490774651E-2</v>
      </c>
      <c r="S18" s="220">
        <f t="shared" si="4"/>
        <v>266.59757150736215</v>
      </c>
      <c r="T18" s="220">
        <f t="shared" si="5"/>
        <v>353.89505204220916</v>
      </c>
      <c r="U18" s="235">
        <f t="shared" si="6"/>
        <v>1</v>
      </c>
      <c r="V18" s="215">
        <f t="shared" si="7"/>
        <v>568.7831530033535</v>
      </c>
      <c r="W18" s="216">
        <f t="shared" si="8"/>
        <v>7.2256719890229734E-2</v>
      </c>
      <c r="X18" s="216">
        <f t="shared" si="0"/>
        <v>493.6743496492694</v>
      </c>
      <c r="Y18" s="216">
        <f t="shared" si="1"/>
        <v>655.31919041424055</v>
      </c>
      <c r="Z18" s="233">
        <f t="shared" si="9"/>
        <v>1</v>
      </c>
    </row>
    <row r="19" spans="1:26">
      <c r="A19" s="133">
        <v>17</v>
      </c>
      <c r="B19" s="134">
        <v>99.752841309999994</v>
      </c>
      <c r="C19" s="135">
        <v>0.24715868999999999</v>
      </c>
      <c r="D19" s="135">
        <v>98722</v>
      </c>
      <c r="E19" s="135">
        <v>98478</v>
      </c>
      <c r="F19" s="136">
        <v>244</v>
      </c>
      <c r="G19" s="134">
        <v>99.753662770000005</v>
      </c>
      <c r="H19" s="135">
        <v>0.24633722999999999</v>
      </c>
      <c r="I19" s="135">
        <v>108388</v>
      </c>
      <c r="J19" s="135">
        <v>108121</v>
      </c>
      <c r="K19" s="136">
        <v>267</v>
      </c>
      <c r="L19" s="134">
        <v>99.747853849999998</v>
      </c>
      <c r="M19" s="135">
        <v>0.25214615000000001</v>
      </c>
      <c r="N19" s="135">
        <v>120565</v>
      </c>
      <c r="O19" s="135">
        <v>120261</v>
      </c>
      <c r="P19" s="136">
        <v>304</v>
      </c>
      <c r="Q19" s="219">
        <f t="shared" si="2"/>
        <v>0.99631867100995886</v>
      </c>
      <c r="R19" s="220">
        <f t="shared" si="3"/>
        <v>8.8500729925481053E-2</v>
      </c>
      <c r="S19" s="220">
        <f t="shared" si="4"/>
        <v>0.83765450190420732</v>
      </c>
      <c r="T19" s="220">
        <f t="shared" si="5"/>
        <v>1.1850361837087917</v>
      </c>
      <c r="U19" s="235">
        <f t="shared" si="6"/>
        <v>0</v>
      </c>
      <c r="V19" s="215">
        <f t="shared" si="7"/>
        <v>1.0194101721445592</v>
      </c>
      <c r="W19" s="216">
        <f t="shared" si="8"/>
        <v>8.5899888273211253E-2</v>
      </c>
      <c r="X19" s="216">
        <f t="shared" si="0"/>
        <v>0.86144886238946394</v>
      </c>
      <c r="Y19" s="216">
        <f t="shared" si="1"/>
        <v>1.2063363763570394</v>
      </c>
      <c r="Z19" s="233">
        <f t="shared" si="9"/>
        <v>0</v>
      </c>
    </row>
    <row r="20" spans="1:26">
      <c r="A20" s="133">
        <v>18</v>
      </c>
      <c r="B20" s="134">
        <v>99.994468920000003</v>
      </c>
      <c r="C20" s="135">
        <v>5.5310799999999999E-3</v>
      </c>
      <c r="D20" s="135">
        <v>54239</v>
      </c>
      <c r="E20" s="135">
        <v>54236</v>
      </c>
      <c r="F20" s="136">
        <v>3</v>
      </c>
      <c r="G20" s="134">
        <v>99.995710919999993</v>
      </c>
      <c r="H20" s="135">
        <v>4.2890799999999998E-3</v>
      </c>
      <c r="I20" s="135">
        <v>69945</v>
      </c>
      <c r="J20" s="135">
        <v>69942</v>
      </c>
      <c r="K20" s="136">
        <v>3</v>
      </c>
      <c r="L20" s="134">
        <v>99.989473129999993</v>
      </c>
      <c r="M20" s="135">
        <v>1.0526870000000001E-2</v>
      </c>
      <c r="N20" s="135">
        <v>94995</v>
      </c>
      <c r="O20" s="135">
        <v>94985</v>
      </c>
      <c r="P20" s="136">
        <v>10</v>
      </c>
      <c r="Q20" s="219">
        <f t="shared" si="2"/>
        <v>0.77544572008635604</v>
      </c>
      <c r="R20" s="220">
        <f t="shared" si="3"/>
        <v>0.707129927915916</v>
      </c>
      <c r="S20" s="220">
        <f t="shared" si="4"/>
        <v>0.19392341789525275</v>
      </c>
      <c r="T20" s="220">
        <f t="shared" si="5"/>
        <v>3.1007913913988805</v>
      </c>
      <c r="U20" s="235">
        <f t="shared" si="6"/>
        <v>0</v>
      </c>
      <c r="V20" s="215">
        <f t="shared" si="7"/>
        <v>1.5702498262901901</v>
      </c>
      <c r="W20" s="216">
        <f t="shared" si="8"/>
        <v>0.58389901213677808</v>
      </c>
      <c r="X20" s="216">
        <f t="shared" si="0"/>
        <v>0.49996992515384858</v>
      </c>
      <c r="Y20" s="216">
        <f t="shared" si="1"/>
        <v>4.9316656721014622</v>
      </c>
      <c r="Z20" s="233">
        <f t="shared" si="9"/>
        <v>0</v>
      </c>
    </row>
    <row r="21" spans="1:26">
      <c r="A21" s="133">
        <v>19</v>
      </c>
      <c r="B21" s="134">
        <v>99.18938034</v>
      </c>
      <c r="C21" s="135">
        <v>0.81061965999999996</v>
      </c>
      <c r="D21" s="135">
        <v>110286</v>
      </c>
      <c r="E21" s="135">
        <v>109392</v>
      </c>
      <c r="F21" s="136">
        <v>894</v>
      </c>
      <c r="G21" s="134">
        <v>99.10927762</v>
      </c>
      <c r="H21" s="135">
        <v>0.89072238000000004</v>
      </c>
      <c r="I21" s="135">
        <v>123383</v>
      </c>
      <c r="J21" s="135">
        <v>122284</v>
      </c>
      <c r="K21" s="136">
        <v>1099</v>
      </c>
      <c r="L21" s="134">
        <v>99.14557121</v>
      </c>
      <c r="M21" s="135">
        <v>0.85442879000000005</v>
      </c>
      <c r="N21" s="135">
        <v>119378</v>
      </c>
      <c r="O21" s="135">
        <v>118358</v>
      </c>
      <c r="P21" s="136">
        <v>1020</v>
      </c>
      <c r="Q21" s="219">
        <f t="shared" si="2"/>
        <v>1.0994766096144573</v>
      </c>
      <c r="R21" s="220">
        <f t="shared" si="3"/>
        <v>4.5207613467671506E-2</v>
      </c>
      <c r="S21" s="220">
        <f t="shared" si="4"/>
        <v>1.0062467648937587</v>
      </c>
      <c r="T21" s="220">
        <f t="shared" si="5"/>
        <v>1.2013442996926644</v>
      </c>
      <c r="U21" s="235">
        <f t="shared" si="6"/>
        <v>1</v>
      </c>
      <c r="V21" s="215">
        <f t="shared" si="7"/>
        <v>1.0543649301781</v>
      </c>
      <c r="W21" s="216">
        <f t="shared" si="8"/>
        <v>4.5981959393066971E-2</v>
      </c>
      <c r="X21" s="216">
        <f t="shared" si="0"/>
        <v>0.96349689221362633</v>
      </c>
      <c r="Y21" s="216">
        <f t="shared" si="1"/>
        <v>1.1538027937333366</v>
      </c>
      <c r="Z21" s="233">
        <f t="shared" si="9"/>
        <v>0</v>
      </c>
    </row>
    <row r="22" spans="1:26">
      <c r="A22" s="133">
        <v>29</v>
      </c>
      <c r="B22" s="134">
        <v>99.506935279999993</v>
      </c>
      <c r="C22" s="135">
        <v>0.49306472000000001</v>
      </c>
      <c r="D22" s="135">
        <v>40157</v>
      </c>
      <c r="E22" s="135">
        <v>39959</v>
      </c>
      <c r="F22" s="136">
        <v>198</v>
      </c>
      <c r="G22" s="134">
        <v>6.9229667800000003</v>
      </c>
      <c r="H22" s="135">
        <v>93.077033220000004</v>
      </c>
      <c r="I22" s="135">
        <v>13968</v>
      </c>
      <c r="J22" s="135">
        <v>967</v>
      </c>
      <c r="K22" s="136">
        <v>13001</v>
      </c>
      <c r="L22" s="134">
        <v>5.2662469300000003</v>
      </c>
      <c r="M22" s="135">
        <v>94.733753070000006</v>
      </c>
      <c r="N22" s="135">
        <v>18742</v>
      </c>
      <c r="O22" s="135">
        <v>987</v>
      </c>
      <c r="P22" s="136">
        <v>17755</v>
      </c>
      <c r="Q22" s="219">
        <f t="shared" si="2"/>
        <v>2697.1630881681135</v>
      </c>
      <c r="R22" s="220">
        <f t="shared" si="3"/>
        <v>7.8486430348368705E-2</v>
      </c>
      <c r="S22" s="220">
        <f t="shared" si="4"/>
        <v>2312.5876885555504</v>
      </c>
      <c r="T22" s="220">
        <f t="shared" si="5"/>
        <v>3145.6920575065187</v>
      </c>
      <c r="U22" s="235">
        <f t="shared" si="6"/>
        <v>1</v>
      </c>
      <c r="V22" s="215">
        <f t="shared" si="7"/>
        <v>3608.7815596199621</v>
      </c>
      <c r="W22" s="216">
        <f t="shared" si="8"/>
        <v>7.8221578818873691E-2</v>
      </c>
      <c r="X22" s="216">
        <f t="shared" si="0"/>
        <v>3095.8295607567156</v>
      </c>
      <c r="Y22" s="216">
        <f t="shared" si="1"/>
        <v>4206.7252377646355</v>
      </c>
      <c r="Z22" s="233">
        <f t="shared" si="9"/>
        <v>1</v>
      </c>
    </row>
    <row r="23" spans="1:26">
      <c r="A23" s="133">
        <v>30</v>
      </c>
      <c r="B23" s="134">
        <v>99.901904869999996</v>
      </c>
      <c r="C23" s="135">
        <v>9.8095130000000003E-2</v>
      </c>
      <c r="D23" s="135">
        <v>43835</v>
      </c>
      <c r="E23" s="135">
        <v>43792</v>
      </c>
      <c r="F23" s="136">
        <v>43</v>
      </c>
      <c r="G23" s="134">
        <v>12.78695922</v>
      </c>
      <c r="H23" s="135">
        <v>87.21304078</v>
      </c>
      <c r="I23" s="135">
        <v>17729</v>
      </c>
      <c r="J23" s="135">
        <v>2267</v>
      </c>
      <c r="K23" s="136">
        <v>15462</v>
      </c>
      <c r="L23" s="134">
        <v>20.07085434</v>
      </c>
      <c r="M23" s="135">
        <v>79.929145660000003</v>
      </c>
      <c r="N23" s="135">
        <v>7339</v>
      </c>
      <c r="O23" s="135">
        <v>1473</v>
      </c>
      <c r="P23" s="136">
        <v>5866</v>
      </c>
      <c r="Q23" s="219">
        <f t="shared" si="2"/>
        <v>6785.8261083052748</v>
      </c>
      <c r="R23" s="220">
        <f t="shared" si="3"/>
        <v>0.15249818044242119</v>
      </c>
      <c r="S23" s="220">
        <f t="shared" si="4"/>
        <v>5032.6143838309972</v>
      </c>
      <c r="T23" s="220">
        <f t="shared" si="5"/>
        <v>9149.8041495292691</v>
      </c>
      <c r="U23" s="235">
        <f t="shared" si="6"/>
        <v>1</v>
      </c>
      <c r="V23" s="215">
        <f t="shared" si="7"/>
        <v>3961.6000215862837</v>
      </c>
      <c r="W23" s="216">
        <f t="shared" si="8"/>
        <v>0.15361958969978429</v>
      </c>
      <c r="X23" s="216">
        <f t="shared" si="0"/>
        <v>2931.6153752147202</v>
      </c>
      <c r="Y23" s="216">
        <f t="shared" si="1"/>
        <v>5353.4562766041427</v>
      </c>
      <c r="Z23" s="233">
        <f t="shared" si="9"/>
        <v>1</v>
      </c>
    </row>
    <row r="24" spans="1:26">
      <c r="A24" s="133">
        <v>31</v>
      </c>
      <c r="B24" s="134">
        <v>99.811944679999996</v>
      </c>
      <c r="C24" s="135">
        <v>0.18805532</v>
      </c>
      <c r="D24" s="135">
        <v>173885</v>
      </c>
      <c r="E24" s="135">
        <v>173558</v>
      </c>
      <c r="F24" s="136">
        <v>327</v>
      </c>
      <c r="G24" s="134">
        <v>7.1684716100000001</v>
      </c>
      <c r="H24" s="135">
        <v>92.831528390000003</v>
      </c>
      <c r="I24" s="135">
        <v>139709</v>
      </c>
      <c r="J24" s="135">
        <v>10015</v>
      </c>
      <c r="K24" s="136">
        <v>129694</v>
      </c>
      <c r="L24" s="134">
        <v>8.6903352700000003</v>
      </c>
      <c r="M24" s="135">
        <v>91.309664729999994</v>
      </c>
      <c r="N24" s="135">
        <v>127567</v>
      </c>
      <c r="O24" s="135">
        <v>11086</v>
      </c>
      <c r="P24" s="136">
        <v>116481</v>
      </c>
      <c r="Q24" s="219">
        <f t="shared" si="2"/>
        <v>6851.7611166645565</v>
      </c>
      <c r="R24" s="220">
        <f t="shared" si="3"/>
        <v>5.6232489455008396E-2</v>
      </c>
      <c r="S24" s="220">
        <f t="shared" si="4"/>
        <v>6136.7177892703603</v>
      </c>
      <c r="T24" s="220">
        <f t="shared" si="5"/>
        <v>7650.1204735077372</v>
      </c>
      <c r="U24" s="235">
        <f t="shared" si="6"/>
        <v>1</v>
      </c>
      <c r="V24" s="215">
        <f t="shared" si="7"/>
        <v>5559.2738358701799</v>
      </c>
      <c r="W24" s="216">
        <f t="shared" si="8"/>
        <v>5.6154456273708325E-2</v>
      </c>
      <c r="X24" s="216">
        <f t="shared" si="0"/>
        <v>4979.8748508885237</v>
      </c>
      <c r="Y24" s="216">
        <f t="shared" si="1"/>
        <v>6206.0847928088979</v>
      </c>
      <c r="Z24" s="233">
        <f t="shared" si="9"/>
        <v>1</v>
      </c>
    </row>
    <row r="25" spans="1:26">
      <c r="A25" s="133">
        <v>32</v>
      </c>
      <c r="B25" s="134">
        <v>99.991861540000002</v>
      </c>
      <c r="C25" s="135">
        <v>8.1384600000000001E-3</v>
      </c>
      <c r="D25" s="135">
        <v>73724</v>
      </c>
      <c r="E25" s="135">
        <v>73718</v>
      </c>
      <c r="F25" s="136">
        <v>6</v>
      </c>
      <c r="G25" s="134">
        <v>99.919956650000003</v>
      </c>
      <c r="H25" s="135">
        <v>8.0043349999999999E-2</v>
      </c>
      <c r="I25" s="135">
        <v>81206</v>
      </c>
      <c r="J25" s="135">
        <v>81141</v>
      </c>
      <c r="K25" s="136">
        <v>65</v>
      </c>
      <c r="L25" s="134">
        <v>98.040088069999996</v>
      </c>
      <c r="M25" s="135">
        <v>1.9599119300000001</v>
      </c>
      <c r="N25" s="135">
        <v>87657</v>
      </c>
      <c r="O25" s="135">
        <v>85939</v>
      </c>
      <c r="P25" s="136">
        <v>1718</v>
      </c>
      <c r="Q25" s="219">
        <f t="shared" si="2"/>
        <v>8.5660306270840891</v>
      </c>
      <c r="R25" s="220">
        <f t="shared" si="3"/>
        <v>0.39753559225111668</v>
      </c>
      <c r="S25" s="220">
        <f t="shared" si="4"/>
        <v>3.9299814029604621</v>
      </c>
      <c r="T25" s="220">
        <f t="shared" si="5"/>
        <v>18.6710503639706</v>
      </c>
      <c r="U25" s="235">
        <f t="shared" si="6"/>
        <v>1</v>
      </c>
      <c r="V25" s="215">
        <f t="shared" si="7"/>
        <v>210.65022274676684</v>
      </c>
      <c r="W25" s="216">
        <f t="shared" si="8"/>
        <v>0.37876652105518205</v>
      </c>
      <c r="X25" s="216">
        <f t="shared" si="0"/>
        <v>100.26499836098989</v>
      </c>
      <c r="Y25" s="216">
        <f t="shared" si="1"/>
        <v>442.56238037826472</v>
      </c>
      <c r="Z25" s="233">
        <f t="shared" si="9"/>
        <v>1</v>
      </c>
    </row>
    <row r="26" spans="1:26">
      <c r="A26" s="133">
        <v>34</v>
      </c>
      <c r="B26" s="134">
        <v>99.959118500000002</v>
      </c>
      <c r="C26" s="135">
        <v>4.0881500000000001E-2</v>
      </c>
      <c r="D26" s="135">
        <v>207918</v>
      </c>
      <c r="E26" s="135">
        <v>207833</v>
      </c>
      <c r="F26" s="136">
        <v>85</v>
      </c>
      <c r="G26" s="134">
        <v>99.942389789999993</v>
      </c>
      <c r="H26" s="135">
        <v>5.7610210000000002E-2</v>
      </c>
      <c r="I26" s="135">
        <v>194410</v>
      </c>
      <c r="J26" s="135">
        <v>194298</v>
      </c>
      <c r="K26" s="136">
        <v>112</v>
      </c>
      <c r="L26" s="134">
        <v>99.941690960000003</v>
      </c>
      <c r="M26" s="135">
        <v>5.8309039999999999E-2</v>
      </c>
      <c r="N26" s="135">
        <v>180075</v>
      </c>
      <c r="O26" s="135">
        <v>179970</v>
      </c>
      <c r="P26" s="136">
        <v>105</v>
      </c>
      <c r="Q26" s="219">
        <f t="shared" si="2"/>
        <v>1.4054843787272482</v>
      </c>
      <c r="R26" s="220">
        <f t="shared" si="3"/>
        <v>0.14313428218993607</v>
      </c>
      <c r="S26" s="220">
        <f t="shared" si="4"/>
        <v>1.0616653963472644</v>
      </c>
      <c r="T26" s="220">
        <f t="shared" si="5"/>
        <v>1.8606486993385829</v>
      </c>
      <c r="U26" s="235">
        <f t="shared" si="6"/>
        <v>1</v>
      </c>
      <c r="V26" s="215">
        <f t="shared" si="7"/>
        <v>1.4233820358396243</v>
      </c>
      <c r="W26" s="216">
        <f t="shared" si="8"/>
        <v>0.14516279559149173</v>
      </c>
      <c r="X26" s="216">
        <f t="shared" si="0"/>
        <v>1.0709184832729679</v>
      </c>
      <c r="Y26" s="216">
        <f t="shared" si="1"/>
        <v>1.8918493345627869</v>
      </c>
      <c r="Z26" s="233">
        <f t="shared" si="9"/>
        <v>1</v>
      </c>
    </row>
    <row r="27" spans="1:26">
      <c r="A27" s="133">
        <v>37</v>
      </c>
      <c r="B27" s="134">
        <v>99.665145199999998</v>
      </c>
      <c r="C27" s="135">
        <v>0.33485480000000001</v>
      </c>
      <c r="D27" s="135">
        <v>50171</v>
      </c>
      <c r="E27" s="135">
        <v>50003</v>
      </c>
      <c r="F27" s="136">
        <v>168</v>
      </c>
      <c r="G27" s="134">
        <v>8.7671280300000003</v>
      </c>
      <c r="H27" s="135">
        <v>91.232871970000005</v>
      </c>
      <c r="I27" s="135">
        <v>57727</v>
      </c>
      <c r="J27" s="135">
        <v>5061</v>
      </c>
      <c r="K27" s="136">
        <v>52666</v>
      </c>
      <c r="L27" s="134">
        <v>8.6693713100000007</v>
      </c>
      <c r="M27" s="135">
        <v>91.330628689999998</v>
      </c>
      <c r="N27" s="135">
        <v>36727</v>
      </c>
      <c r="O27" s="135">
        <v>3184</v>
      </c>
      <c r="P27" s="136">
        <v>33543</v>
      </c>
      <c r="Q27" s="219">
        <f t="shared" si="2"/>
        <v>3078.4668547876158</v>
      </c>
      <c r="R27" s="220">
        <f t="shared" si="3"/>
        <v>7.8445495475439359E-2</v>
      </c>
      <c r="S27" s="220">
        <f t="shared" si="4"/>
        <v>2639.7349846133666</v>
      </c>
      <c r="T27" s="220">
        <f t="shared" si="5"/>
        <v>3590.1172774031415</v>
      </c>
      <c r="U27" s="235">
        <f t="shared" si="6"/>
        <v>1</v>
      </c>
      <c r="V27" s="215">
        <f t="shared" si="7"/>
        <v>3116.186592106119</v>
      </c>
      <c r="W27" s="216">
        <f t="shared" si="8"/>
        <v>7.9252391110497436E-2</v>
      </c>
      <c r="X27" s="216">
        <f t="shared" si="0"/>
        <v>2667.8564481724047</v>
      </c>
      <c r="Y27" s="216">
        <f t="shared" si="1"/>
        <v>3639.8580903684406</v>
      </c>
      <c r="Z27" s="233">
        <f t="shared" si="9"/>
        <v>1</v>
      </c>
    </row>
    <row r="28" spans="1:26">
      <c r="A28" s="133">
        <v>38</v>
      </c>
      <c r="B28" s="134">
        <v>99.968860930000005</v>
      </c>
      <c r="C28" s="135">
        <v>3.1139070000000001E-2</v>
      </c>
      <c r="D28" s="135">
        <v>64228</v>
      </c>
      <c r="E28" s="135">
        <v>64208</v>
      </c>
      <c r="F28" s="136">
        <v>20</v>
      </c>
      <c r="G28" s="134">
        <v>99.708092070000006</v>
      </c>
      <c r="H28" s="135">
        <v>0.29190792999999998</v>
      </c>
      <c r="I28" s="135">
        <v>41794</v>
      </c>
      <c r="J28" s="135">
        <v>41672</v>
      </c>
      <c r="K28" s="136">
        <v>122</v>
      </c>
      <c r="L28" s="134">
        <v>36.134070280000003</v>
      </c>
      <c r="M28" s="135">
        <v>63.865929719999997</v>
      </c>
      <c r="N28" s="135">
        <v>19721</v>
      </c>
      <c r="O28" s="135">
        <v>7126</v>
      </c>
      <c r="P28" s="136">
        <v>12595</v>
      </c>
      <c r="Q28" s="219">
        <f t="shared" si="2"/>
        <v>9.0245791211164477</v>
      </c>
      <c r="R28" s="220">
        <f t="shared" si="3"/>
        <v>0.23619631540968589</v>
      </c>
      <c r="S28" s="220">
        <f t="shared" si="4"/>
        <v>5.6803172789846945</v>
      </c>
      <c r="T28" s="220">
        <f t="shared" si="5"/>
        <v>14.337760430144163</v>
      </c>
      <c r="U28" s="235">
        <f t="shared" si="6"/>
        <v>1</v>
      </c>
      <c r="V28" s="215">
        <f t="shared" si="7"/>
        <v>5403.8402854336628</v>
      </c>
      <c r="W28" s="216">
        <f t="shared" si="8"/>
        <v>0.21875631084356165</v>
      </c>
      <c r="X28" s="216">
        <f t="shared" si="0"/>
        <v>3519.6005235036141</v>
      </c>
      <c r="Y28" s="216">
        <f t="shared" si="1"/>
        <v>8296.8193792081129</v>
      </c>
      <c r="Z28" s="233">
        <f t="shared" si="9"/>
        <v>1</v>
      </c>
    </row>
    <row r="29" spans="1:26">
      <c r="A29" s="133">
        <v>39</v>
      </c>
      <c r="B29" s="134">
        <v>99.651811409999993</v>
      </c>
      <c r="C29" s="135">
        <v>0.34818859000000002</v>
      </c>
      <c r="D29" s="135">
        <v>84437</v>
      </c>
      <c r="E29" s="135">
        <v>84143</v>
      </c>
      <c r="F29" s="136">
        <v>294</v>
      </c>
      <c r="G29" s="134">
        <v>99.740116119999996</v>
      </c>
      <c r="H29" s="135">
        <v>0.25988388000000001</v>
      </c>
      <c r="I29" s="135">
        <v>18085</v>
      </c>
      <c r="J29" s="135">
        <v>18038</v>
      </c>
      <c r="K29" s="136">
        <v>47</v>
      </c>
      <c r="L29" s="134">
        <v>96.93799439</v>
      </c>
      <c r="M29" s="135">
        <v>3.0620056099999999</v>
      </c>
      <c r="N29" s="135">
        <v>3919</v>
      </c>
      <c r="O29" s="135">
        <v>3799</v>
      </c>
      <c r="P29" s="136">
        <v>120</v>
      </c>
      <c r="Q29" s="219">
        <f t="shared" si="2"/>
        <v>0.75897927372049823</v>
      </c>
      <c r="R29" s="220">
        <f t="shared" si="3"/>
        <v>0.15585404606842504</v>
      </c>
      <c r="S29" s="220">
        <f t="shared" si="4"/>
        <v>0.55919628047005121</v>
      </c>
      <c r="T29" s="220">
        <f t="shared" si="5"/>
        <v>1.0301383575961505</v>
      </c>
      <c r="U29" s="235">
        <f t="shared" si="6"/>
        <v>0</v>
      </c>
      <c r="V29" s="215">
        <f t="shared" si="7"/>
        <v>9.0824478144513829</v>
      </c>
      <c r="W29" s="216">
        <f t="shared" si="8"/>
        <v>0.10922149789210832</v>
      </c>
      <c r="X29" s="216">
        <f t="shared" si="0"/>
        <v>7.3321559791486512</v>
      </c>
      <c r="Y29" s="216">
        <f t="shared" si="1"/>
        <v>11.250559663054371</v>
      </c>
      <c r="Z29" s="233">
        <f t="shared" si="9"/>
        <v>1</v>
      </c>
    </row>
    <row r="30" spans="1:26">
      <c r="A30" s="133">
        <v>40</v>
      </c>
      <c r="B30" s="134">
        <v>99.899677639999993</v>
      </c>
      <c r="C30" s="135">
        <v>0.10032236</v>
      </c>
      <c r="D30" s="135">
        <v>196367</v>
      </c>
      <c r="E30" s="135">
        <v>196170</v>
      </c>
      <c r="F30" s="136">
        <v>197</v>
      </c>
      <c r="G30" s="134">
        <v>99.902322729999995</v>
      </c>
      <c r="H30" s="135">
        <v>9.7677269999999997E-2</v>
      </c>
      <c r="I30" s="135">
        <v>241612</v>
      </c>
      <c r="J30" s="135">
        <v>241376</v>
      </c>
      <c r="K30" s="136">
        <v>236</v>
      </c>
      <c r="L30" s="134">
        <v>99.8169805</v>
      </c>
      <c r="M30" s="135">
        <v>0.1830195</v>
      </c>
      <c r="N30" s="135">
        <v>248061</v>
      </c>
      <c r="O30" s="135">
        <v>247607</v>
      </c>
      <c r="P30" s="136">
        <v>454</v>
      </c>
      <c r="Q30" s="219">
        <f t="shared" si="2"/>
        <v>0.9727966725257271</v>
      </c>
      <c r="R30" s="220">
        <f t="shared" si="3"/>
        <v>9.6328369774578426E-2</v>
      </c>
      <c r="S30" s="220">
        <f t="shared" si="4"/>
        <v>0.80542612560097759</v>
      </c>
      <c r="T30" s="220">
        <f t="shared" si="5"/>
        <v>1.1749474421021662</v>
      </c>
      <c r="U30" s="235">
        <f t="shared" si="6"/>
        <v>0</v>
      </c>
      <c r="V30" s="215">
        <f t="shared" si="7"/>
        <v>1.8206075528637804</v>
      </c>
      <c r="W30" s="216">
        <f t="shared" si="8"/>
        <v>8.5190630256251815E-2</v>
      </c>
      <c r="X30" s="216">
        <f t="shared" si="0"/>
        <v>1.5406380215512132</v>
      </c>
      <c r="Y30" s="216">
        <f t="shared" si="1"/>
        <v>2.1514540178667527</v>
      </c>
      <c r="Z30" s="233">
        <f t="shared" si="9"/>
        <v>1</v>
      </c>
    </row>
    <row r="31" spans="1:26">
      <c r="A31" s="133">
        <v>42</v>
      </c>
      <c r="B31" s="134">
        <v>99.978125860000006</v>
      </c>
      <c r="C31" s="135">
        <v>2.187414E-2</v>
      </c>
      <c r="D31" s="135">
        <v>105147</v>
      </c>
      <c r="E31" s="135">
        <v>105124</v>
      </c>
      <c r="F31" s="136">
        <v>23</v>
      </c>
      <c r="G31" s="134">
        <v>99.990271109999995</v>
      </c>
      <c r="H31" s="135">
        <v>9.7288900000000005E-3</v>
      </c>
      <c r="I31" s="135">
        <v>92508</v>
      </c>
      <c r="J31" s="135">
        <v>92499</v>
      </c>
      <c r="K31" s="136">
        <v>9</v>
      </c>
      <c r="L31" s="134">
        <v>99.979880089999995</v>
      </c>
      <c r="M31" s="135">
        <v>2.0119910000000001E-2</v>
      </c>
      <c r="N31" s="135">
        <v>124255</v>
      </c>
      <c r="O31" s="135">
        <v>124230</v>
      </c>
      <c r="P31" s="136">
        <v>25</v>
      </c>
      <c r="Q31" s="219">
        <f t="shared" si="2"/>
        <v>0.47353603603603606</v>
      </c>
      <c r="R31" s="220">
        <f t="shared" si="3"/>
        <v>0.37641332330646088</v>
      </c>
      <c r="S31" s="220">
        <f t="shared" si="4"/>
        <v>0.22643499404522782</v>
      </c>
      <c r="T31" s="220">
        <f t="shared" si="5"/>
        <v>0.99029029664881807</v>
      </c>
      <c r="U31" s="235">
        <f t="shared" si="6"/>
        <v>0</v>
      </c>
      <c r="V31" s="215">
        <f t="shared" si="7"/>
        <v>0.91672301331122397</v>
      </c>
      <c r="W31" s="216">
        <f t="shared" si="8"/>
        <v>0.28310027752369465</v>
      </c>
      <c r="X31" s="216">
        <f t="shared" si="0"/>
        <v>0.52633022778433669</v>
      </c>
      <c r="Y31" s="216">
        <f t="shared" si="1"/>
        <v>1.5966802565608218</v>
      </c>
      <c r="Z31" s="233">
        <f t="shared" si="9"/>
        <v>0</v>
      </c>
    </row>
    <row r="32" spans="1:26">
      <c r="A32" s="133">
        <v>43</v>
      </c>
      <c r="B32" s="137">
        <v>99.999512010000004</v>
      </c>
      <c r="C32" s="138">
        <v>4.8798999999999999E-4</v>
      </c>
      <c r="D32" s="138">
        <v>204922</v>
      </c>
      <c r="E32" s="138">
        <v>204921</v>
      </c>
      <c r="F32" s="139">
        <v>1</v>
      </c>
      <c r="G32" s="137">
        <v>99.998394059999995</v>
      </c>
      <c r="H32" s="138">
        <v>1.6059399999999999E-3</v>
      </c>
      <c r="I32" s="138">
        <v>186807</v>
      </c>
      <c r="J32" s="138">
        <v>186804</v>
      </c>
      <c r="K32" s="139">
        <v>3</v>
      </c>
      <c r="L32" s="137">
        <v>99.999519430000007</v>
      </c>
      <c r="M32" s="138">
        <v>4.8056999999999999E-4</v>
      </c>
      <c r="N32" s="138">
        <v>208088</v>
      </c>
      <c r="O32" s="138">
        <v>208087</v>
      </c>
      <c r="P32" s="139">
        <v>1</v>
      </c>
      <c r="Q32" s="221">
        <f t="shared" si="2"/>
        <v>2.1939669709054899</v>
      </c>
      <c r="R32" s="222">
        <f t="shared" si="3"/>
        <v>0.86603131183652737</v>
      </c>
      <c r="S32" s="222">
        <f t="shared" si="4"/>
        <v>0.40183647017199914</v>
      </c>
      <c r="T32" s="222">
        <f t="shared" si="5"/>
        <v>11.978731217113962</v>
      </c>
      <c r="U32" s="236">
        <f t="shared" si="6"/>
        <v>0</v>
      </c>
      <c r="V32" s="217">
        <f t="shared" si="7"/>
        <v>0.98478528314943681</v>
      </c>
      <c r="W32" s="218">
        <f t="shared" si="8"/>
        <v>1.0000048427706083</v>
      </c>
      <c r="X32" s="218">
        <f t="shared" si="0"/>
        <v>0.13871398327486284</v>
      </c>
      <c r="Y32" s="218">
        <f t="shared" si="1"/>
        <v>6.9913791747011267</v>
      </c>
      <c r="Z32" s="234">
        <f t="shared" si="9"/>
        <v>0</v>
      </c>
    </row>
    <row r="34" spans="17:17">
      <c r="Q34" s="149" t="s">
        <v>89</v>
      </c>
    </row>
  </sheetData>
  <mergeCells count="5">
    <mergeCell ref="V1:Z1"/>
    <mergeCell ref="B1:F1"/>
    <mergeCell ref="G1:K1"/>
    <mergeCell ref="L1:P1"/>
    <mergeCell ref="Q1:U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9565E-95ED-D54C-B786-66A0EC18721E}">
  <dimension ref="A1:AL10"/>
  <sheetViews>
    <sheetView workbookViewId="0">
      <selection activeCell="AA58" sqref="AA58"/>
    </sheetView>
  </sheetViews>
  <sheetFormatPr baseColWidth="10" defaultRowHeight="15"/>
  <cols>
    <col min="1" max="1" width="13.83203125" bestFit="1" customWidth="1"/>
    <col min="2" max="2" width="12.33203125" bestFit="1" customWidth="1"/>
    <col min="3" max="4" width="12.1640625" bestFit="1" customWidth="1"/>
    <col min="5" max="36" width="6.5" customWidth="1"/>
  </cols>
  <sheetData>
    <row r="1" spans="1:38">
      <c r="A1" s="204" t="s">
        <v>12</v>
      </c>
      <c r="B1" s="307" t="s">
        <v>10</v>
      </c>
      <c r="C1" s="307"/>
      <c r="D1" s="307"/>
      <c r="E1" s="307"/>
      <c r="F1" s="307"/>
      <c r="G1" s="307" t="s">
        <v>11</v>
      </c>
      <c r="H1" s="307"/>
      <c r="I1" s="307"/>
      <c r="J1" s="307"/>
      <c r="K1" s="307"/>
      <c r="L1" s="307" t="s">
        <v>17</v>
      </c>
      <c r="M1" s="307"/>
      <c r="N1" s="307"/>
      <c r="O1" s="307"/>
      <c r="P1" s="307"/>
      <c r="Q1" s="307" t="s">
        <v>22</v>
      </c>
      <c r="R1" s="307"/>
      <c r="S1" s="307"/>
      <c r="T1" s="307"/>
      <c r="U1" s="307"/>
      <c r="V1" s="307" t="s">
        <v>26</v>
      </c>
      <c r="W1" s="307"/>
      <c r="X1" s="307"/>
      <c r="Y1" s="307"/>
      <c r="Z1" s="307"/>
      <c r="AA1" s="307" t="s">
        <v>58</v>
      </c>
      <c r="AB1" s="307"/>
      <c r="AC1" s="307"/>
      <c r="AD1" s="307"/>
      <c r="AE1" s="307"/>
      <c r="AF1" s="307" t="s">
        <v>39</v>
      </c>
      <c r="AG1" s="307"/>
      <c r="AH1" s="307"/>
      <c r="AI1" s="307"/>
      <c r="AJ1" s="307"/>
    </row>
    <row r="2" spans="1:38">
      <c r="A2" s="204"/>
      <c r="B2" s="204" t="s">
        <v>69</v>
      </c>
      <c r="C2" s="204" t="s">
        <v>70</v>
      </c>
      <c r="D2" s="204" t="s">
        <v>71</v>
      </c>
      <c r="E2" s="204" t="s">
        <v>72</v>
      </c>
      <c r="F2" s="204" t="s">
        <v>73</v>
      </c>
      <c r="G2" s="204" t="s">
        <v>69</v>
      </c>
      <c r="H2" s="204" t="s">
        <v>70</v>
      </c>
      <c r="I2" s="204" t="s">
        <v>71</v>
      </c>
      <c r="J2" s="204" t="s">
        <v>72</v>
      </c>
      <c r="K2" s="204" t="s">
        <v>73</v>
      </c>
      <c r="L2" s="204" t="s">
        <v>69</v>
      </c>
      <c r="M2" s="204" t="s">
        <v>70</v>
      </c>
      <c r="N2" s="204" t="s">
        <v>71</v>
      </c>
      <c r="O2" s="204" t="s">
        <v>72</v>
      </c>
      <c r="P2" s="204" t="s">
        <v>73</v>
      </c>
      <c r="Q2" s="204" t="s">
        <v>69</v>
      </c>
      <c r="R2" s="204" t="s">
        <v>70</v>
      </c>
      <c r="S2" s="204" t="s">
        <v>71</v>
      </c>
      <c r="T2" s="204" t="s">
        <v>72</v>
      </c>
      <c r="U2" s="204" t="s">
        <v>73</v>
      </c>
      <c r="V2" s="204" t="s">
        <v>69</v>
      </c>
      <c r="W2" s="204" t="s">
        <v>70</v>
      </c>
      <c r="X2" s="204" t="s">
        <v>71</v>
      </c>
      <c r="Y2" s="204" t="s">
        <v>72</v>
      </c>
      <c r="Z2" s="204" t="s">
        <v>73</v>
      </c>
      <c r="AA2" s="204" t="s">
        <v>69</v>
      </c>
      <c r="AB2" s="204" t="s">
        <v>70</v>
      </c>
      <c r="AC2" s="204" t="s">
        <v>71</v>
      </c>
      <c r="AD2" s="204" t="s">
        <v>72</v>
      </c>
      <c r="AE2" s="204" t="s">
        <v>73</v>
      </c>
      <c r="AF2" s="204" t="s">
        <v>69</v>
      </c>
      <c r="AG2" s="204" t="s">
        <v>70</v>
      </c>
      <c r="AH2" s="204" t="s">
        <v>71</v>
      </c>
      <c r="AI2" s="204" t="s">
        <v>72</v>
      </c>
      <c r="AJ2" s="204" t="s">
        <v>73</v>
      </c>
    </row>
    <row r="3" spans="1:38">
      <c r="A3" s="204" t="s">
        <v>46</v>
      </c>
      <c r="B3" s="135">
        <v>2.781931E-2</v>
      </c>
      <c r="C3" s="135">
        <v>0.78989799999999999</v>
      </c>
      <c r="D3" s="135">
        <v>0.65703639000000003</v>
      </c>
      <c r="E3" s="135">
        <v>0.66568461000000001</v>
      </c>
      <c r="F3" s="135">
        <v>0.10184301</v>
      </c>
      <c r="G3" s="135">
        <v>3.9421680000000001E-2</v>
      </c>
      <c r="H3" s="135">
        <v>1.10417414</v>
      </c>
      <c r="I3" s="135">
        <v>1.0254956900000001</v>
      </c>
      <c r="J3" s="135">
        <v>0.94591296000000002</v>
      </c>
      <c r="K3" s="135">
        <v>0.22041046</v>
      </c>
      <c r="L3" s="135">
        <v>0.50209205000000001</v>
      </c>
      <c r="M3" s="201" t="s">
        <v>43</v>
      </c>
      <c r="N3" s="135" t="s">
        <v>43</v>
      </c>
      <c r="O3" s="202" t="s">
        <v>43</v>
      </c>
      <c r="P3" s="135">
        <v>1.96226415</v>
      </c>
      <c r="Q3" s="135">
        <v>4.93426E-2</v>
      </c>
      <c r="R3" s="135">
        <v>0.86821331000000002</v>
      </c>
      <c r="S3" s="135">
        <v>0.91792127999999995</v>
      </c>
      <c r="T3" s="135">
        <v>1.1900117100000001</v>
      </c>
      <c r="U3" s="135">
        <v>0.1256543</v>
      </c>
      <c r="V3" s="135">
        <v>8.147095E-2</v>
      </c>
      <c r="W3" s="135">
        <v>0.70062712999999999</v>
      </c>
      <c r="X3" s="135">
        <v>0.36955706999999999</v>
      </c>
      <c r="Y3" s="135">
        <v>0.29071798999999998</v>
      </c>
      <c r="Z3" s="135">
        <v>0.11437762</v>
      </c>
      <c r="AA3" s="135">
        <v>0.29669224999999999</v>
      </c>
      <c r="AB3" s="135">
        <v>0.50827440999999995</v>
      </c>
      <c r="AC3" s="135">
        <v>0.81383519999999998</v>
      </c>
      <c r="AD3" s="135">
        <v>0.84907701000000002</v>
      </c>
      <c r="AE3" s="135">
        <v>0.49306472000000001</v>
      </c>
      <c r="AF3" s="135">
        <v>0.16017335999999999</v>
      </c>
      <c r="AG3" s="135">
        <v>1.2794177099999999</v>
      </c>
      <c r="AH3" s="135">
        <v>1.3184960400000001</v>
      </c>
      <c r="AI3" s="135">
        <v>1.50126253</v>
      </c>
      <c r="AJ3" s="135">
        <v>0.33485480000000001</v>
      </c>
      <c r="AL3" s="203" t="s">
        <v>74</v>
      </c>
    </row>
    <row r="4" spans="1:38">
      <c r="A4" s="204" t="s">
        <v>48</v>
      </c>
      <c r="B4" s="135">
        <v>78.190485719999998</v>
      </c>
      <c r="C4" s="135">
        <v>19.234786289999999</v>
      </c>
      <c r="D4" s="135">
        <v>82.291831509999994</v>
      </c>
      <c r="E4" s="135">
        <v>47.32152731</v>
      </c>
      <c r="F4" s="135">
        <v>73.41944943</v>
      </c>
      <c r="G4" s="135">
        <v>97.515709180000002</v>
      </c>
      <c r="H4" s="135">
        <v>96.962495590000003</v>
      </c>
      <c r="I4" s="135">
        <v>96.278029189999998</v>
      </c>
      <c r="J4" s="135">
        <v>95.241179369999998</v>
      </c>
      <c r="K4" s="135">
        <v>97.597250290000005</v>
      </c>
      <c r="L4" s="135">
        <v>96.186874660000001</v>
      </c>
      <c r="M4" s="135">
        <v>95.873265630000006</v>
      </c>
      <c r="N4" s="135">
        <v>96.316408719999998</v>
      </c>
      <c r="O4" s="135">
        <v>95.470383279999993</v>
      </c>
      <c r="P4" s="135">
        <v>96.692202320000007</v>
      </c>
      <c r="Q4" s="135">
        <v>91.465341390000006</v>
      </c>
      <c r="R4" s="135">
        <v>76.217365259999994</v>
      </c>
      <c r="S4" s="135">
        <v>73.931913059999999</v>
      </c>
      <c r="T4" s="135">
        <v>87.570642169999999</v>
      </c>
      <c r="U4" s="135">
        <v>41.453578960000002</v>
      </c>
      <c r="V4" s="135">
        <v>79.957687949999993</v>
      </c>
      <c r="W4" s="135">
        <v>44.094264019999997</v>
      </c>
      <c r="X4" s="135">
        <v>56.165962610000001</v>
      </c>
      <c r="Y4" s="135">
        <v>17.86680505</v>
      </c>
      <c r="Z4" s="135">
        <v>39.565694200000003</v>
      </c>
      <c r="AA4" s="135">
        <v>95.971256019999998</v>
      </c>
      <c r="AB4" s="135">
        <v>71.324848380000006</v>
      </c>
      <c r="AC4" s="135">
        <v>95.603611430000001</v>
      </c>
      <c r="AD4" s="135">
        <v>95.994248150000004</v>
      </c>
      <c r="AE4" s="135">
        <v>94.733753070000006</v>
      </c>
      <c r="AF4" s="135">
        <v>95.468651140000006</v>
      </c>
      <c r="AG4" s="135">
        <v>72.878028400000005</v>
      </c>
      <c r="AH4" s="135">
        <v>94.639256599999996</v>
      </c>
      <c r="AI4" s="135">
        <v>95.234713549999995</v>
      </c>
      <c r="AJ4" s="135">
        <v>91.330628689999998</v>
      </c>
    </row>
    <row r="5" spans="1:38">
      <c r="A5" s="204" t="s">
        <v>47</v>
      </c>
      <c r="B5" s="135">
        <v>60.393480340000004</v>
      </c>
      <c r="C5" s="135">
        <v>34.836031849999998</v>
      </c>
      <c r="D5" s="135">
        <v>50.862240499999999</v>
      </c>
      <c r="E5" s="135">
        <v>52.91573957</v>
      </c>
      <c r="F5" s="135">
        <v>68.054093510000001</v>
      </c>
      <c r="G5" s="135">
        <v>95.485505950000004</v>
      </c>
      <c r="H5" s="135">
        <v>97.67797908</v>
      </c>
      <c r="I5" s="135">
        <v>95.314391850000007</v>
      </c>
      <c r="J5" s="135">
        <v>95.21380345</v>
      </c>
      <c r="K5" s="135">
        <v>96.894123840000006</v>
      </c>
      <c r="L5" s="135">
        <v>96.378269619999998</v>
      </c>
      <c r="M5" s="135">
        <v>95.717389060000002</v>
      </c>
      <c r="N5" s="135">
        <v>97.041781029999996</v>
      </c>
      <c r="O5" s="135">
        <v>95.292450009999996</v>
      </c>
      <c r="P5" s="135">
        <v>97.307607250000004</v>
      </c>
      <c r="Q5" s="135">
        <v>90.488166629999995</v>
      </c>
      <c r="R5" s="135">
        <v>82.159323209999997</v>
      </c>
      <c r="S5" s="135">
        <v>80.728540510000002</v>
      </c>
      <c r="T5" s="135">
        <v>89.485230610000002</v>
      </c>
      <c r="U5" s="135">
        <v>92.773890989999998</v>
      </c>
      <c r="V5" s="135">
        <v>17.455000869999999</v>
      </c>
      <c r="W5" s="135">
        <v>6.1875498100000002</v>
      </c>
      <c r="X5" s="135">
        <v>13.17961266</v>
      </c>
      <c r="Y5" s="135">
        <v>8.8023489599999998</v>
      </c>
      <c r="Z5" s="135">
        <v>26.120157219999999</v>
      </c>
      <c r="AA5" s="135">
        <v>95.836422519999999</v>
      </c>
      <c r="AB5" s="135">
        <v>48.5290459</v>
      </c>
      <c r="AC5" s="135">
        <v>96.335460350000005</v>
      </c>
      <c r="AD5" s="135">
        <v>94.405528509999996</v>
      </c>
      <c r="AE5" s="135">
        <v>93.077033220000004</v>
      </c>
      <c r="AF5" s="135" t="s">
        <v>43</v>
      </c>
      <c r="AG5" s="135">
        <v>69.842244600000001</v>
      </c>
      <c r="AH5" s="135">
        <v>93.070868259999997</v>
      </c>
      <c r="AI5" s="135">
        <v>93.730945610000006</v>
      </c>
      <c r="AJ5" s="135">
        <v>91.232871970000005</v>
      </c>
    </row>
    <row r="7" spans="1:38">
      <c r="A7" s="205" t="s">
        <v>78</v>
      </c>
      <c r="B7" s="206" t="s">
        <v>10</v>
      </c>
      <c r="C7" s="206" t="s">
        <v>11</v>
      </c>
      <c r="D7" s="206" t="s">
        <v>17</v>
      </c>
      <c r="E7" s="206" t="s">
        <v>22</v>
      </c>
      <c r="F7" s="206" t="s">
        <v>26</v>
      </c>
      <c r="G7" s="206" t="s">
        <v>58</v>
      </c>
      <c r="H7" s="214" t="s">
        <v>39</v>
      </c>
      <c r="I7" s="209"/>
    </row>
    <row r="8" spans="1:38">
      <c r="A8" s="207" t="s">
        <v>77</v>
      </c>
      <c r="B8" s="159">
        <f>TTEST(B3:F3,B4:F4,1,1)</f>
        <v>3.8240024370703061E-3</v>
      </c>
      <c r="C8" s="159">
        <f>TTEST(G3:K3,G4:K4,1,1)</f>
        <v>5.0167067325176523E-9</v>
      </c>
      <c r="D8" s="159">
        <f>TTEST(L3:P3,L4:P4,1,1)</f>
        <v>1.5961679656148985E-3</v>
      </c>
      <c r="E8" s="159">
        <f>TTEST(Q3:U3,Q4:U4,1,1)</f>
        <v>5.4579521100793732E-4</v>
      </c>
      <c r="F8" s="159">
        <f>TTEST(V3:Z3,V4:Z4,1,1)</f>
        <v>4.9592864109966033E-3</v>
      </c>
      <c r="G8" s="159">
        <f>TTEST(AA3:AE3,AA4:AE4,1,1)</f>
        <v>2.4368160363255127E-5</v>
      </c>
      <c r="H8" s="160">
        <f>TTEST(AF3:AJ3,AF4:AJ4,1,1)</f>
        <v>1.7681664837545347E-5</v>
      </c>
    </row>
    <row r="9" spans="1:38">
      <c r="A9" s="208" t="s">
        <v>75</v>
      </c>
      <c r="B9" s="209">
        <f>TTEST(B3:F3,B5:F5,1,1)</f>
        <v>3.6834676136831093E-4</v>
      </c>
      <c r="C9" s="209">
        <f>TTEST(G3:K3,G5:K5,1,1)</f>
        <v>2.7386509173063825E-9</v>
      </c>
      <c r="D9" s="209">
        <f>TTEST(L3:P3,L5:P5,1,1)</f>
        <v>8.8363184800107665E-4</v>
      </c>
      <c r="E9" s="209">
        <f>TTEST(Q3:U3,Q5:U5,1,1)</f>
        <v>2.1970195203481089E-6</v>
      </c>
      <c r="F9" s="209">
        <f>TTEST(V3:Z3,V5:Z5,1,1)</f>
        <v>8.7937608657055986E-3</v>
      </c>
      <c r="G9" s="209">
        <f>TTEST(AA3:AE3,AA5:AE5,1,1)</f>
        <v>3.9251309586179337E-4</v>
      </c>
      <c r="H9" s="210">
        <f>TTEST(AF3:AJ3,AF5:AJ5,1,1)</f>
        <v>3.2971292141174998E-4</v>
      </c>
    </row>
    <row r="10" spans="1:38">
      <c r="A10" s="211" t="s">
        <v>76</v>
      </c>
      <c r="B10" s="212">
        <f>TTEST(B4:F4,B5:F5,2,1)</f>
        <v>0.4671575831216494</v>
      </c>
      <c r="C10" s="212">
        <f>TTEST(G4:K4,G5:K5,2,1)</f>
        <v>0.26161520407673872</v>
      </c>
      <c r="D10" s="212">
        <f>TTEST(L4:P4,L5:P5,2,1)</f>
        <v>0.27235309375819378</v>
      </c>
      <c r="E10" s="212">
        <f>TTEST(Q4:U4,Q5:U5,2,1)</f>
        <v>0.2505429193711437</v>
      </c>
      <c r="F10" s="212">
        <f>TTEST(V4:Z4,V5:Z5,2,1)</f>
        <v>2.8279681289250708E-2</v>
      </c>
      <c r="G10" s="212">
        <f>TTEST(AA4:AE4,AA5:AE5,2,1)</f>
        <v>0.31656222560189184</v>
      </c>
      <c r="H10" s="213">
        <f>TTEST(AF4:AJ4,AF5:AJ5,2,1)</f>
        <v>8.1355680262028426E-2</v>
      </c>
    </row>
  </sheetData>
  <mergeCells count="7">
    <mergeCell ref="AF1:AJ1"/>
    <mergeCell ref="B1:F1"/>
    <mergeCell ref="G1:K1"/>
    <mergeCell ref="L1:P1"/>
    <mergeCell ref="Q1:U1"/>
    <mergeCell ref="V1:Z1"/>
    <mergeCell ref="AA1:AE1"/>
  </mergeCells>
  <phoneticPr fontId="2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Guideline</vt:lpstr>
      <vt:lpstr>Data 4.1 Overview of OTs</vt:lpstr>
      <vt:lpstr>Data 4.2 SURRO-seq data</vt:lpstr>
      <vt:lpstr>Data 4.3 HEK293T</vt:lpstr>
      <vt:lpstr>Data 4.4 Fibroblast</vt:lpstr>
      <vt:lpstr>Data 4.5 PC9</vt:lpstr>
      <vt:lpstr>Data 4.6 SKOV-3</vt:lpstr>
      <vt:lpstr>Data 4.7 U2OS</vt:lpstr>
      <vt:lpstr>Data 4.8 Table ON Efficiency</vt:lpstr>
      <vt:lpstr>Data 4.9 Table OT efficiency</vt:lpstr>
      <vt:lpstr>Data 4.10 Comparisons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罗永伦(Yonglun Luo)</cp:lastModifiedBy>
  <dcterms:created xsi:type="dcterms:W3CDTF">2021-03-08T17:16:00Z</dcterms:created>
  <dcterms:modified xsi:type="dcterms:W3CDTF">2022-02-01T16:50:21Z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2052-11.1.0.9711</vt:lpwstr>
  </property>
</Properties>
</file>